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2065" windowHeight="11325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'!$C$1:$AC$117</definedName>
  </definedNames>
  <calcPr calcId="152511"/>
</workbook>
</file>

<file path=xl/calcChain.xml><?xml version="1.0" encoding="utf-8"?>
<calcChain xmlns="http://schemas.openxmlformats.org/spreadsheetml/2006/main">
  <c r="AB57" i="1" l="1"/>
  <c r="W55" i="1" l="1"/>
  <c r="W96" i="1" l="1"/>
  <c r="AB59" i="1"/>
  <c r="AB60" i="1" l="1"/>
  <c r="X96" i="1" l="1"/>
  <c r="AB100" i="1" l="1"/>
  <c r="AD72" i="1"/>
  <c r="AB107" i="1"/>
  <c r="AB106" i="1"/>
  <c r="AB105" i="1"/>
  <c r="AA47" i="1"/>
  <c r="AA42" i="1"/>
  <c r="AA33" i="1"/>
  <c r="AA29" i="1"/>
  <c r="V113" i="1"/>
  <c r="AB113" i="1" s="1"/>
  <c r="AA51" i="1"/>
  <c r="Z51" i="1"/>
  <c r="Y51" i="1"/>
  <c r="X51" i="1"/>
  <c r="Y47" i="1"/>
  <c r="X47" i="1"/>
  <c r="V71" i="1"/>
  <c r="V68" i="1" s="1"/>
  <c r="V47" i="1"/>
  <c r="V42" i="1"/>
  <c r="V33" i="1"/>
  <c r="V29" i="1"/>
  <c r="AB66" i="1"/>
  <c r="AB52" i="1"/>
  <c r="Y68" i="1"/>
  <c r="X68" i="1"/>
  <c r="AB49" i="1"/>
  <c r="V96" i="1"/>
  <c r="Z68" i="1"/>
  <c r="AA68" i="1"/>
  <c r="AB87" i="1"/>
  <c r="AB86" i="1"/>
  <c r="AB85" i="1"/>
  <c r="V55" i="1"/>
  <c r="AB19" i="1"/>
  <c r="W109" i="1"/>
  <c r="W95" i="1" s="1"/>
  <c r="X109" i="1"/>
  <c r="X95" i="1" s="1"/>
  <c r="Y109" i="1"/>
  <c r="Z109" i="1"/>
  <c r="AA109" i="1"/>
  <c r="Y96" i="1"/>
  <c r="Z96" i="1"/>
  <c r="AA96" i="1"/>
  <c r="AB32" i="1"/>
  <c r="AB30" i="1"/>
  <c r="AB27" i="1"/>
  <c r="AB116" i="1"/>
  <c r="AB102" i="1"/>
  <c r="AB75" i="1"/>
  <c r="AB73" i="1"/>
  <c r="AB64" i="1"/>
  <c r="AB44" i="1"/>
  <c r="AB31" i="1"/>
  <c r="AB65" i="1"/>
  <c r="AB37" i="1"/>
  <c r="AB36" i="1"/>
  <c r="X55" i="1"/>
  <c r="Y55" i="1"/>
  <c r="Z55" i="1"/>
  <c r="AA55" i="1"/>
  <c r="AB28" i="1"/>
  <c r="AB81" i="1"/>
  <c r="AB93" i="1"/>
  <c r="AB79" i="1"/>
  <c r="AB70" i="1"/>
  <c r="AB61" i="1"/>
  <c r="AB56" i="1"/>
  <c r="AB48" i="1"/>
  <c r="AB35" i="1"/>
  <c r="AB34" i="1"/>
  <c r="AB111" i="1"/>
  <c r="AB50" i="1"/>
  <c r="AB55" i="1" l="1"/>
  <c r="AB96" i="1"/>
  <c r="Y95" i="1"/>
  <c r="AA26" i="1"/>
  <c r="AA95" i="1"/>
  <c r="Z26" i="1"/>
  <c r="Z95" i="1"/>
  <c r="Y26" i="1"/>
  <c r="Y40" i="1"/>
  <c r="AB47" i="1"/>
  <c r="X40" i="1"/>
  <c r="AB29" i="1"/>
  <c r="AB51" i="1"/>
  <c r="Z40" i="1"/>
  <c r="V40" i="1"/>
  <c r="W26" i="1"/>
  <c r="W40" i="1"/>
  <c r="AA40" i="1"/>
  <c r="AB71" i="1"/>
  <c r="AB68" i="1" s="1"/>
  <c r="X26" i="1"/>
  <c r="AB109" i="1"/>
  <c r="V109" i="1"/>
  <c r="V95" i="1" s="1"/>
  <c r="W68" i="1"/>
  <c r="AB33" i="1"/>
  <c r="V26" i="1"/>
  <c r="AB42" i="1"/>
  <c r="Z25" i="1" l="1"/>
  <c r="Z17" i="1" s="1"/>
  <c r="AB95" i="1"/>
  <c r="W25" i="1"/>
  <c r="W17" i="1" s="1"/>
  <c r="AA25" i="1"/>
  <c r="AA17" i="1" s="1"/>
  <c r="Y25" i="1"/>
  <c r="Y17" i="1" s="1"/>
  <c r="AB40" i="1"/>
  <c r="X25" i="1"/>
  <c r="X17" i="1" s="1"/>
  <c r="V25" i="1"/>
  <c r="V17" i="1" s="1"/>
  <c r="AB26" i="1"/>
  <c r="AB17" i="1" l="1"/>
  <c r="AB25" i="1"/>
</calcChain>
</file>

<file path=xl/sharedStrings.xml><?xml version="1.0" encoding="utf-8"?>
<sst xmlns="http://schemas.openxmlformats.org/spreadsheetml/2006/main" count="231" uniqueCount="143">
  <si>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</si>
  <si>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</si>
  <si>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</si>
  <si>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</si>
  <si>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</si>
  <si>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</si>
  <si>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</si>
  <si>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</si>
  <si>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</si>
  <si>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</si>
  <si>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</si>
  <si>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</si>
  <si>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</si>
  <si>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</si>
  <si>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</si>
  <si>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</si>
  <si>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</si>
  <si>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</si>
  <si>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</si>
  <si>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</si>
  <si>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</si>
  <si>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</si>
  <si>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</si>
  <si>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</si>
  <si>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</si>
  <si>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</si>
  <si>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</si>
  <si>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«Развитие культуры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</si>
  <si>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</si>
  <si>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</si>
  <si>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</si>
  <si>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</si>
  <si>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</si>
  <si>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</si>
  <si>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120</t>
  </si>
  <si>
    <t>да - 1/
нет - 0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</si>
  <si>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</si>
  <si>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>Мероприятие 4.07</t>
    </r>
    <r>
      <rPr>
        <sz val="14"/>
        <rFont val="Times New Roman"/>
        <family val="1"/>
        <charset val="204"/>
      </rPr>
      <t xml:space="preserve"> «Передача в муниципальную собственность бывшего Дома офицеров в поселке Мамулино (ул. Дружинная), проведение ремонтных работ»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</si>
  <si>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филиалов»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</si>
  <si>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вновь открытых муниципальных музеев»</t>
    </r>
  </si>
  <si>
    <t>Характеристика муниципальной программы города Твери</t>
  </si>
  <si>
    <t>к муниципальной программе города Твери «Развитие культуры города Твери» на 2021-2026 годы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</si>
  <si>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</si>
  <si>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</si>
  <si>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</si>
  <si>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</si>
  <si>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</si>
  <si>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r>
      <rPr>
        <b/>
        <sz val="14"/>
        <rFont val="Times New Roman"/>
        <family val="1"/>
        <charset val="204"/>
      </rPr>
      <t xml:space="preserve">Мероприятие 4.09 </t>
    </r>
    <r>
      <rPr>
        <sz val="14"/>
        <rFont val="Times New Roman"/>
        <family val="1"/>
        <charset val="204"/>
      </rPr>
      <t>«Открытие муниципального музея»</t>
    </r>
  </si>
  <si>
    <t>А</t>
  </si>
  <si>
    <t>клубами</t>
  </si>
  <si>
    <t>«Приложение 1</t>
  </si>
  <si>
    <t>».</t>
  </si>
  <si>
    <t>человеко-час</t>
  </si>
  <si>
    <t>библиотеками</t>
  </si>
  <si>
    <t>1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</si>
  <si>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</si>
  <si>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</si>
  <si>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</si>
  <si>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</si>
  <si>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</si>
  <si>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</si>
  <si>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</si>
  <si>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</si>
  <si>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</si>
  <si>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библиотечных фондов»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</si>
  <si>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</si>
  <si>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</si>
  <si>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</si>
  <si>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</si>
  <si>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</si>
  <si>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</si>
  <si>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</si>
  <si>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</si>
  <si>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</si>
  <si>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r>
      <t xml:space="preserve">Мероприятие 2.03 </t>
    </r>
    <r>
      <rPr>
        <sz val="14"/>
        <rFont val="Times New Roman"/>
        <family val="1"/>
        <charset val="204"/>
      </rPr>
      <t>«Обеспечение деятельности профессионального хореографического коллектива»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</si>
  <si>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концертных программ в год»</t>
    </r>
  </si>
  <si>
    <r>
      <rPr>
        <b/>
        <sz val="14"/>
        <rFont val="Times New Roman"/>
        <family val="1"/>
        <charset val="204"/>
      </rPr>
      <t xml:space="preserve">Мероприятие 2.04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</si>
  <si>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</si>
  <si>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</si>
  <si>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</si>
  <si>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</si>
  <si>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</si>
  <si>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</si>
  <si>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</si>
  <si>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</si>
  <si>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</si>
  <si>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</si>
  <si>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</si>
  <si>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</si>
  <si>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</si>
  <si>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</si>
  <si>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</si>
  <si>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</si>
  <si>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</si>
  <si>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учреждений»</t>
    </r>
  </si>
  <si>
    <r>
      <rPr>
        <b/>
        <sz val="14"/>
        <rFont val="Times New Roman"/>
        <family val="1"/>
        <charset val="204"/>
      </rPr>
      <t xml:space="preserve">Мероприятие 4.08 </t>
    </r>
    <r>
      <rPr>
        <sz val="14"/>
        <rFont val="Times New Roman"/>
        <family val="1"/>
        <charset val="204"/>
      </rPr>
      <t>«Создание культурно-образовательных центров в микрорайоне «Юность», микрорайоне «Южный»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</si>
  <si>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вновь открытых учреждений»
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</si>
  <si>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</si>
  <si>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</si>
  <si>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</si>
  <si>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</si>
  <si>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</si>
  <si>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</si>
  <si>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</si>
  <si>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</si>
  <si>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</si>
  <si>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</si>
  <si>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</si>
  <si>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</si>
  <si>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</si>
  <si>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</si>
  <si>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</si>
  <si>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</si>
  <si>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</si>
  <si>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</si>
  <si>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</si>
  <si>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rPr>
        <b/>
        <sz val="14"/>
        <rFont val="Times New Roman"/>
        <family val="1"/>
        <charset val="204"/>
      </rPr>
      <t xml:space="preserve">Мероприятие 4.10 </t>
    </r>
    <r>
      <rPr>
        <sz val="14"/>
        <rFont val="Times New Roman"/>
        <family val="1"/>
        <charset val="204"/>
      </rPr>
      <t xml:space="preserve">«Создание филиалов МБУ ДО "Художественная школа им. В.А. Серова" в Центральном, Заволжском и Московском районах»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</si>
  <si>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</si>
  <si>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</si>
  <si>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</si>
  <si>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</si>
  <si>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</si>
  <si>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</si>
  <si>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</si>
  <si>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</si>
  <si>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</si>
  <si>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</si>
  <si>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</si>
  <si>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</si>
  <si>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</si>
  <si>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</si>
  <si>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</si>
  <si>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</si>
  <si>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</si>
  <si>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</si>
  <si>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</si>
  <si>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</si>
  <si>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</si>
  <si>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</si>
  <si>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t xml:space="preserve">Начальник управления по культуре, спорту и делам 
молодежи администрации города Твери </t>
  </si>
  <si>
    <t>М.Е. Соколов</t>
  </si>
  <si>
    <t>5</t>
  </si>
  <si>
    <t>Приложение 2                                                     
к постановлению Администрации города Твери 
от «22» ноября 2022 № 1163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</si>
</sst>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1" fontId="7" fillId="2" borderId="5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/>
    <xf numFmtId="0" fontId="6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4" fontId="18" fillId="2" borderId="0" xfId="0" applyNumberFormat="1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164" fontId="18" fillId="2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8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4" fillId="2" borderId="10" xfId="0" applyFont="1" applyFill="1" applyBorder="1"/>
    <xf numFmtId="0" fontId="4" fillId="2" borderId="11" xfId="0" applyFont="1" applyFill="1" applyBorder="1"/>
    <xf numFmtId="0" fontId="19" fillId="2" borderId="0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1" fontId="7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9" fillId="2" borderId="0" xfId="0" applyFont="1" applyFill="1" applyBorder="1"/>
    <xf numFmtId="49" fontId="4" fillId="2" borderId="0" xfId="0" applyNumberFormat="1" applyFont="1" applyFill="1" applyBorder="1"/>
    <xf numFmtId="49" fontId="7" fillId="2" borderId="0" xfId="0" applyNumberFormat="1" applyFont="1" applyFill="1" applyBorder="1" applyAlignment="1">
      <alignment vertical="top" wrapText="1"/>
    </xf>
    <xf numFmtId="0" fontId="4" fillId="2" borderId="15" xfId="0" applyFont="1" applyFill="1" applyBorder="1"/>
    <xf numFmtId="0" fontId="4" fillId="2" borderId="14" xfId="0" applyFont="1" applyFill="1" applyBorder="1"/>
    <xf numFmtId="0" fontId="8" fillId="2" borderId="4" xfId="0" applyNumberFormat="1" applyFont="1" applyFill="1" applyBorder="1" applyAlignment="1">
      <alignment vertical="top" wrapText="1"/>
    </xf>
    <xf numFmtId="1" fontId="4" fillId="2" borderId="0" xfId="0" applyNumberFormat="1" applyFont="1" applyFill="1" applyBorder="1"/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5" fontId="4" fillId="2" borderId="0" xfId="0" applyNumberFormat="1" applyFont="1" applyFill="1" applyBorder="1"/>
    <xf numFmtId="0" fontId="15" fillId="2" borderId="2" xfId="0" applyFont="1" applyFill="1" applyBorder="1"/>
    <xf numFmtId="0" fontId="15" fillId="2" borderId="0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top" wrapText="1"/>
    </xf>
    <xf numFmtId="0" fontId="14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top" wrapText="1"/>
    </xf>
    <xf numFmtId="0" fontId="20" fillId="2" borderId="0" xfId="0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17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1094"/>
  <sheetViews>
    <sheetView tabSelected="1" view="pageBreakPreview" topLeftCell="C1" zoomScale="60" zoomScaleNormal="70" zoomScalePageLayoutView="60" workbookViewId="0">
      <selection activeCell="Y1" sqref="Y1:AC4"/>
    </sheetView>
  </sheetViews>
  <sheetFormatPr defaultRowHeight="15" x14ac:dyDescent="0.25"/>
  <cols>
    <col min="1" max="1" width="26.5703125" style="123" hidden="1" customWidth="1"/>
    <col min="2" max="2" width="12.140625" style="123" hidden="1" customWidth="1"/>
    <col min="3" max="19" width="4.5703125" style="123" customWidth="1"/>
    <col min="20" max="20" width="79.85546875" style="64" customWidth="1"/>
    <col min="21" max="21" width="15.28515625" style="64" customWidth="1"/>
    <col min="22" max="22" width="14.42578125" style="64" customWidth="1"/>
    <col min="23" max="23" width="15.42578125" style="64" customWidth="1"/>
    <col min="24" max="24" width="14.42578125" style="64" customWidth="1"/>
    <col min="25" max="25" width="14.85546875" style="64" customWidth="1"/>
    <col min="26" max="26" width="14.7109375" style="64" customWidth="1"/>
    <col min="27" max="27" width="16.5703125" style="64" customWidth="1"/>
    <col min="28" max="28" width="16.42578125" style="64" customWidth="1"/>
    <col min="29" max="29" width="13.85546875" style="64" customWidth="1"/>
    <col min="30" max="30" width="59.5703125" style="64" customWidth="1"/>
    <col min="31" max="31" width="9.140625" style="64"/>
    <col min="32" max="32" width="30.42578125" style="64" customWidth="1"/>
    <col min="33" max="33" width="27.85546875" style="64" customWidth="1"/>
    <col min="34" max="16384" width="9.140625" style="64"/>
  </cols>
  <sheetData>
    <row r="1" spans="1:211" s="69" customFormat="1" ht="24.75" customHeight="1" x14ac:dyDescent="0.35">
      <c r="A1" s="67"/>
      <c r="B1" s="67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51"/>
      <c r="V1" s="51"/>
      <c r="W1" s="51"/>
      <c r="X1" s="68"/>
      <c r="Y1" s="154" t="s">
        <v>142</v>
      </c>
      <c r="Z1" s="154"/>
      <c r="AA1" s="154"/>
      <c r="AB1" s="154"/>
      <c r="AC1" s="154"/>
    </row>
    <row r="2" spans="1:211" s="69" customFormat="1" ht="24.75" customHeight="1" x14ac:dyDescent="0.35">
      <c r="A2" s="67"/>
      <c r="B2" s="67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51"/>
      <c r="V2" s="51"/>
      <c r="W2" s="51"/>
      <c r="X2" s="68"/>
      <c r="Y2" s="154"/>
      <c r="Z2" s="154"/>
      <c r="AA2" s="154"/>
      <c r="AB2" s="154"/>
      <c r="AC2" s="154"/>
    </row>
    <row r="3" spans="1:211" s="69" customFormat="1" ht="24.75" customHeight="1" x14ac:dyDescent="0.35">
      <c r="A3" s="67"/>
      <c r="B3" s="67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51"/>
      <c r="V3" s="51"/>
      <c r="W3" s="51"/>
      <c r="X3" s="68"/>
      <c r="Y3" s="154"/>
      <c r="Z3" s="154"/>
      <c r="AA3" s="154"/>
      <c r="AB3" s="154"/>
      <c r="AC3" s="154"/>
    </row>
    <row r="4" spans="1:211" s="69" customFormat="1" ht="24.75" customHeight="1" x14ac:dyDescent="0.35">
      <c r="A4" s="67"/>
      <c r="B4" s="67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51"/>
      <c r="V4" s="51"/>
      <c r="W4" s="51"/>
      <c r="X4" s="68"/>
      <c r="Y4" s="154"/>
      <c r="Z4" s="154"/>
      <c r="AA4" s="154"/>
      <c r="AB4" s="154"/>
      <c r="AC4" s="154"/>
    </row>
    <row r="5" spans="1:211" s="69" customFormat="1" ht="24.75" customHeight="1" x14ac:dyDescent="0.35">
      <c r="A5" s="67"/>
      <c r="B5" s="67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51"/>
      <c r="V5" s="51"/>
      <c r="W5" s="51"/>
      <c r="X5" s="68"/>
      <c r="Y5" s="166" t="s">
        <v>50</v>
      </c>
      <c r="Z5" s="166"/>
      <c r="AA5" s="166"/>
      <c r="AB5" s="134"/>
      <c r="AC5" s="134"/>
    </row>
    <row r="6" spans="1:211" s="69" customFormat="1" ht="80.25" customHeight="1" x14ac:dyDescent="0.3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51"/>
      <c r="U6" s="51"/>
      <c r="V6" s="51"/>
      <c r="W6" s="51"/>
      <c r="X6" s="51"/>
      <c r="Y6" s="154" t="s">
        <v>41</v>
      </c>
      <c r="Z6" s="154"/>
      <c r="AA6" s="154"/>
      <c r="AB6" s="154"/>
      <c r="AC6" s="154"/>
    </row>
    <row r="7" spans="1:211" s="71" customFormat="1" ht="22.5" x14ac:dyDescent="0.25">
      <c r="A7" s="167" t="s">
        <v>40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</row>
    <row r="8" spans="1:211" s="71" customFormat="1" ht="32.25" customHeight="1" x14ac:dyDescent="0.25">
      <c r="A8" s="167" t="s">
        <v>27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</row>
    <row r="9" spans="1:211" s="71" customFormat="1" ht="35.1" customHeight="1" x14ac:dyDescent="0.25">
      <c r="A9" s="153" t="s">
        <v>112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</row>
    <row r="10" spans="1:211" s="76" customFormat="1" ht="33.6" customHeight="1" x14ac:dyDescent="0.35">
      <c r="A10" s="70"/>
      <c r="B10" s="72"/>
      <c r="C10" s="159" t="s">
        <v>0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52"/>
      <c r="V10" s="52"/>
      <c r="W10" s="52"/>
      <c r="X10" s="52"/>
      <c r="Y10" s="52"/>
      <c r="Z10" s="52"/>
      <c r="AA10" s="52" t="s">
        <v>26</v>
      </c>
      <c r="AB10" s="52"/>
      <c r="AC10" s="52"/>
      <c r="AD10" s="73"/>
      <c r="AE10" s="74"/>
      <c r="AF10" s="75"/>
      <c r="AG10" s="75"/>
      <c r="AH10" s="75"/>
      <c r="AI10" s="75"/>
      <c r="AJ10" s="75"/>
      <c r="AK10" s="75"/>
      <c r="AL10" s="75"/>
      <c r="AM10" s="75"/>
      <c r="AN10" s="75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</row>
    <row r="11" spans="1:211" s="76" customFormat="1" ht="24.75" customHeight="1" x14ac:dyDescent="0.35">
      <c r="A11" s="67"/>
      <c r="B11" s="72"/>
      <c r="C11" s="154" t="s">
        <v>45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35"/>
      <c r="V11" s="135"/>
      <c r="W11" s="135"/>
      <c r="X11" s="135"/>
      <c r="Y11" s="135"/>
      <c r="Z11" s="135"/>
      <c r="AA11" s="135"/>
      <c r="AB11" s="135"/>
      <c r="AC11" s="135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3"/>
      <c r="AP11" s="77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</row>
    <row r="12" spans="1:211" s="76" customFormat="1" ht="13.5" customHeight="1" x14ac:dyDescent="0.25">
      <c r="A12" s="78"/>
      <c r="B12" s="79"/>
      <c r="C12" s="79"/>
      <c r="D12" s="79"/>
      <c r="E12" s="79"/>
      <c r="F12" s="79"/>
      <c r="G12" s="79"/>
      <c r="H12" s="79"/>
      <c r="I12" s="79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73"/>
      <c r="AP12" s="5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</row>
    <row r="13" spans="1:211" s="81" customFormat="1" ht="28.5" customHeight="1" x14ac:dyDescent="0.25">
      <c r="A13" s="3"/>
      <c r="B13" s="80"/>
      <c r="C13" s="155" t="s">
        <v>1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7"/>
      <c r="T13" s="150" t="s">
        <v>8</v>
      </c>
      <c r="U13" s="158" t="s">
        <v>2</v>
      </c>
      <c r="V13" s="160" t="s">
        <v>15</v>
      </c>
      <c r="W13" s="164"/>
      <c r="X13" s="164"/>
      <c r="Y13" s="164"/>
      <c r="Z13" s="164"/>
      <c r="AA13" s="161"/>
      <c r="AB13" s="160" t="s">
        <v>9</v>
      </c>
      <c r="AC13" s="161"/>
      <c r="AO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</row>
    <row r="14" spans="1:211" s="81" customFormat="1" ht="57" customHeight="1" x14ac:dyDescent="0.25">
      <c r="A14" s="3"/>
      <c r="B14" s="4"/>
      <c r="C14" s="158" t="s">
        <v>11</v>
      </c>
      <c r="D14" s="158"/>
      <c r="E14" s="158"/>
      <c r="F14" s="158" t="s">
        <v>6</v>
      </c>
      <c r="G14" s="158"/>
      <c r="H14" s="158" t="s">
        <v>5</v>
      </c>
      <c r="I14" s="158"/>
      <c r="J14" s="160" t="s">
        <v>7</v>
      </c>
      <c r="K14" s="164"/>
      <c r="L14" s="164"/>
      <c r="M14" s="164"/>
      <c r="N14" s="164"/>
      <c r="O14" s="164"/>
      <c r="P14" s="164"/>
      <c r="Q14" s="164"/>
      <c r="R14" s="164"/>
      <c r="S14" s="161"/>
      <c r="T14" s="163"/>
      <c r="U14" s="174"/>
      <c r="V14" s="162"/>
      <c r="W14" s="165"/>
      <c r="X14" s="165"/>
      <c r="Y14" s="165"/>
      <c r="Z14" s="165"/>
      <c r="AA14" s="163"/>
      <c r="AB14" s="162"/>
      <c r="AC14" s="16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</row>
    <row r="15" spans="1:211" s="81" customFormat="1" ht="54" customHeight="1" x14ac:dyDescent="0.2">
      <c r="A15" s="3"/>
      <c r="B15" s="4"/>
      <c r="C15" s="158"/>
      <c r="D15" s="158"/>
      <c r="E15" s="158"/>
      <c r="F15" s="158"/>
      <c r="G15" s="158"/>
      <c r="H15" s="158"/>
      <c r="I15" s="155"/>
      <c r="J15" s="175"/>
      <c r="K15" s="176"/>
      <c r="L15" s="176"/>
      <c r="M15" s="176"/>
      <c r="N15" s="176"/>
      <c r="O15" s="176"/>
      <c r="P15" s="176"/>
      <c r="Q15" s="176"/>
      <c r="R15" s="176"/>
      <c r="S15" s="177"/>
      <c r="T15" s="177"/>
      <c r="U15" s="174"/>
      <c r="V15" s="54" t="s">
        <v>28</v>
      </c>
      <c r="W15" s="54" t="s">
        <v>29</v>
      </c>
      <c r="X15" s="54" t="s">
        <v>30</v>
      </c>
      <c r="Y15" s="54" t="s">
        <v>31</v>
      </c>
      <c r="Z15" s="54" t="s">
        <v>32</v>
      </c>
      <c r="AA15" s="54" t="s">
        <v>33</v>
      </c>
      <c r="AB15" s="129" t="s">
        <v>10</v>
      </c>
      <c r="AC15" s="129" t="s">
        <v>17</v>
      </c>
    </row>
    <row r="16" spans="1:211" s="81" customFormat="1" ht="24" customHeight="1" x14ac:dyDescent="0.2">
      <c r="A16" s="3"/>
      <c r="B16" s="4"/>
      <c r="C16" s="129">
        <v>1</v>
      </c>
      <c r="D16" s="129">
        <v>2</v>
      </c>
      <c r="E16" s="129">
        <v>3</v>
      </c>
      <c r="F16" s="129">
        <v>4</v>
      </c>
      <c r="G16" s="129">
        <v>5</v>
      </c>
      <c r="H16" s="129">
        <v>6</v>
      </c>
      <c r="I16" s="129">
        <v>7</v>
      </c>
      <c r="J16" s="130">
        <v>8</v>
      </c>
      <c r="K16" s="132">
        <v>9</v>
      </c>
      <c r="L16" s="132">
        <v>10</v>
      </c>
      <c r="M16" s="132">
        <v>11</v>
      </c>
      <c r="N16" s="132">
        <v>12</v>
      </c>
      <c r="O16" s="132">
        <v>13</v>
      </c>
      <c r="P16" s="132">
        <v>14</v>
      </c>
      <c r="Q16" s="132">
        <v>15</v>
      </c>
      <c r="R16" s="132">
        <v>16</v>
      </c>
      <c r="S16" s="132">
        <v>17</v>
      </c>
      <c r="T16" s="129">
        <v>18</v>
      </c>
      <c r="U16" s="82">
        <v>19</v>
      </c>
      <c r="V16" s="45" t="s">
        <v>18</v>
      </c>
      <c r="W16" s="45" t="s">
        <v>19</v>
      </c>
      <c r="X16" s="45" t="s">
        <v>20</v>
      </c>
      <c r="Y16" s="45" t="s">
        <v>21</v>
      </c>
      <c r="Z16" s="45" t="s">
        <v>22</v>
      </c>
      <c r="AA16" s="45" t="s">
        <v>23</v>
      </c>
      <c r="AB16" s="45" t="s">
        <v>24</v>
      </c>
      <c r="AC16" s="129">
        <v>27</v>
      </c>
    </row>
    <row r="17" spans="1:40" s="84" customFormat="1" ht="35.450000000000003" customHeight="1" x14ac:dyDescent="0.25">
      <c r="A17" s="5"/>
      <c r="B17" s="6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6" t="s">
        <v>36</v>
      </c>
      <c r="U17" s="17" t="s">
        <v>12</v>
      </c>
      <c r="V17" s="18">
        <f t="shared" ref="V17:AA17" si="0">V25+V95</f>
        <v>430288.6</v>
      </c>
      <c r="W17" s="18">
        <f t="shared" si="0"/>
        <v>497155.89999999997</v>
      </c>
      <c r="X17" s="18">
        <f t="shared" si="0"/>
        <v>440704.80000000005</v>
      </c>
      <c r="Y17" s="18">
        <f t="shared" si="0"/>
        <v>440704.8</v>
      </c>
      <c r="Z17" s="18">
        <f t="shared" si="0"/>
        <v>440704.8</v>
      </c>
      <c r="AA17" s="18">
        <f t="shared" si="0"/>
        <v>1124306.6000000001</v>
      </c>
      <c r="AB17" s="61">
        <f>SUM(V17:AA17)</f>
        <v>3373865.5</v>
      </c>
      <c r="AC17" s="19">
        <v>2026</v>
      </c>
      <c r="AD17" s="61"/>
      <c r="AE17" s="83"/>
      <c r="AF17" s="83"/>
      <c r="AG17" s="83"/>
      <c r="AH17" s="83"/>
      <c r="AI17" s="83"/>
      <c r="AJ17" s="83"/>
      <c r="AK17" s="83"/>
      <c r="AL17" s="83"/>
      <c r="AM17" s="83"/>
      <c r="AN17" s="83"/>
    </row>
    <row r="18" spans="1:40" s="84" customFormat="1" ht="78.75" customHeight="1" x14ac:dyDescent="0.25">
      <c r="A18" s="5"/>
      <c r="B18" s="6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139" t="s">
        <v>55</v>
      </c>
      <c r="U18" s="132"/>
      <c r="V18" s="21"/>
      <c r="W18" s="55"/>
      <c r="X18" s="55"/>
      <c r="Y18" s="55"/>
      <c r="Z18" s="55"/>
      <c r="AA18" s="55"/>
      <c r="AB18" s="55"/>
      <c r="AC18" s="86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</row>
    <row r="19" spans="1:40" s="84" customFormat="1" ht="42.75" customHeight="1" x14ac:dyDescent="0.25">
      <c r="A19" s="5"/>
      <c r="B19" s="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133" t="s">
        <v>56</v>
      </c>
      <c r="U19" s="131" t="s">
        <v>44</v>
      </c>
      <c r="V19" s="34">
        <v>943.69</v>
      </c>
      <c r="W19" s="34">
        <v>1038.06</v>
      </c>
      <c r="X19" s="34">
        <v>1132.43</v>
      </c>
      <c r="Y19" s="34">
        <v>1321.16</v>
      </c>
      <c r="Z19" s="34">
        <v>1698.64</v>
      </c>
      <c r="AA19" s="34">
        <v>1887.38</v>
      </c>
      <c r="AB19" s="34">
        <f>AA19</f>
        <v>1887.38</v>
      </c>
      <c r="AC19" s="33">
        <v>2026</v>
      </c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</row>
    <row r="20" spans="1:40" s="83" customFormat="1" ht="81.75" customHeight="1" x14ac:dyDescent="0.25">
      <c r="A20" s="5"/>
      <c r="B20" s="6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43" t="s">
        <v>57</v>
      </c>
      <c r="U20" s="129" t="s">
        <v>3</v>
      </c>
      <c r="V20" s="58">
        <v>18</v>
      </c>
      <c r="W20" s="58">
        <v>18</v>
      </c>
      <c r="X20" s="58">
        <v>18</v>
      </c>
      <c r="Y20" s="58">
        <v>18</v>
      </c>
      <c r="Z20" s="58">
        <v>18</v>
      </c>
      <c r="AA20" s="58">
        <v>18</v>
      </c>
      <c r="AB20" s="58">
        <v>18</v>
      </c>
      <c r="AC20" s="129">
        <v>2026</v>
      </c>
      <c r="AF20" s="89"/>
      <c r="AG20" s="89"/>
    </row>
    <row r="21" spans="1:40" s="83" customFormat="1" ht="45" customHeight="1" x14ac:dyDescent="0.25">
      <c r="A21" s="5"/>
      <c r="B21" s="6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1" t="s">
        <v>58</v>
      </c>
      <c r="U21" s="140"/>
      <c r="V21" s="59"/>
      <c r="W21" s="59"/>
      <c r="X21" s="59"/>
      <c r="Y21" s="59"/>
      <c r="Z21" s="59"/>
      <c r="AA21" s="59"/>
      <c r="AB21" s="59"/>
      <c r="AC21" s="140"/>
    </row>
    <row r="22" spans="1:40" s="83" customFormat="1" ht="24.75" customHeight="1" x14ac:dyDescent="0.25">
      <c r="A22" s="5"/>
      <c r="B22" s="6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137" t="s">
        <v>49</v>
      </c>
      <c r="U22" s="140" t="s">
        <v>14</v>
      </c>
      <c r="V22" s="59">
        <v>100</v>
      </c>
      <c r="W22" s="59">
        <v>100</v>
      </c>
      <c r="X22" s="59">
        <v>100</v>
      </c>
      <c r="Y22" s="59">
        <v>100</v>
      </c>
      <c r="Z22" s="59">
        <v>100</v>
      </c>
      <c r="AA22" s="59">
        <v>100</v>
      </c>
      <c r="AB22" s="59">
        <v>100</v>
      </c>
      <c r="AC22" s="140">
        <v>2026</v>
      </c>
    </row>
    <row r="23" spans="1:40" s="83" customFormat="1" ht="29.25" customHeight="1" x14ac:dyDescent="0.25">
      <c r="A23" s="5"/>
      <c r="B23" s="6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13" t="s">
        <v>53</v>
      </c>
      <c r="U23" s="129" t="s">
        <v>14</v>
      </c>
      <c r="V23" s="58">
        <v>89</v>
      </c>
      <c r="W23" s="58">
        <v>89</v>
      </c>
      <c r="X23" s="58">
        <v>89</v>
      </c>
      <c r="Y23" s="58">
        <v>89</v>
      </c>
      <c r="Z23" s="58">
        <v>89</v>
      </c>
      <c r="AA23" s="58">
        <v>89</v>
      </c>
      <c r="AB23" s="58">
        <v>89</v>
      </c>
      <c r="AC23" s="129">
        <v>2026</v>
      </c>
    </row>
    <row r="24" spans="1:40" s="83" customFormat="1" ht="23.25" customHeight="1" x14ac:dyDescent="0.25">
      <c r="A24" s="5"/>
      <c r="B24" s="6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13" t="s">
        <v>60</v>
      </c>
      <c r="U24" s="129" t="s">
        <v>14</v>
      </c>
      <c r="V24" s="58">
        <v>100</v>
      </c>
      <c r="W24" s="58">
        <v>100</v>
      </c>
      <c r="X24" s="58">
        <v>100</v>
      </c>
      <c r="Y24" s="58">
        <v>100</v>
      </c>
      <c r="Z24" s="58">
        <v>100</v>
      </c>
      <c r="AA24" s="58">
        <v>100</v>
      </c>
      <c r="AB24" s="58">
        <v>100</v>
      </c>
      <c r="AC24" s="129">
        <v>2026</v>
      </c>
    </row>
    <row r="25" spans="1:40" s="83" customFormat="1" ht="43.5" customHeight="1" x14ac:dyDescent="0.25">
      <c r="A25" s="5"/>
      <c r="B25" s="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2" t="s">
        <v>59</v>
      </c>
      <c r="U25" s="92" t="s">
        <v>12</v>
      </c>
      <c r="V25" s="141">
        <f t="shared" ref="V25:AB25" si="1">V26+V40+V55+V68</f>
        <v>414263.39999999997</v>
      </c>
      <c r="W25" s="141">
        <f t="shared" si="1"/>
        <v>468415.69999999995</v>
      </c>
      <c r="X25" s="141">
        <f t="shared" si="1"/>
        <v>423512.4</v>
      </c>
      <c r="Y25" s="141">
        <f t="shared" si="1"/>
        <v>422446</v>
      </c>
      <c r="Z25" s="141">
        <f t="shared" si="1"/>
        <v>422446</v>
      </c>
      <c r="AA25" s="141">
        <f t="shared" si="1"/>
        <v>1094535.1000000001</v>
      </c>
      <c r="AB25" s="141">
        <f t="shared" si="1"/>
        <v>3245618.6</v>
      </c>
      <c r="AC25" s="93">
        <v>2026</v>
      </c>
      <c r="AF25" s="89"/>
      <c r="AG25" s="89"/>
    </row>
    <row r="26" spans="1:40" s="83" customFormat="1" ht="48.75" customHeight="1" x14ac:dyDescent="0.25">
      <c r="A26" s="5"/>
      <c r="B26" s="6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42" t="s">
        <v>61</v>
      </c>
      <c r="U26" s="92" t="s">
        <v>12</v>
      </c>
      <c r="V26" s="141">
        <f t="shared" ref="V26:AB26" si="2">V29+V31+V33+V36+V37</f>
        <v>102841.60000000001</v>
      </c>
      <c r="W26" s="141">
        <f t="shared" si="2"/>
        <v>117591.5</v>
      </c>
      <c r="X26" s="141">
        <f t="shared" si="2"/>
        <v>105609.20000000001</v>
      </c>
      <c r="Y26" s="141">
        <f t="shared" si="2"/>
        <v>105609.20000000001</v>
      </c>
      <c r="Z26" s="141">
        <f t="shared" si="2"/>
        <v>105609.20000000001</v>
      </c>
      <c r="AA26" s="141">
        <f t="shared" si="2"/>
        <v>116094.6</v>
      </c>
      <c r="AB26" s="141">
        <f t="shared" si="2"/>
        <v>653355.29999999993</v>
      </c>
      <c r="AC26" s="93">
        <v>2026</v>
      </c>
    </row>
    <row r="27" spans="1:40" s="83" customFormat="1" ht="45" customHeight="1" x14ac:dyDescent="0.25">
      <c r="A27" s="5"/>
      <c r="B27" s="6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" t="s">
        <v>118</v>
      </c>
      <c r="U27" s="131" t="s">
        <v>3</v>
      </c>
      <c r="V27" s="35">
        <v>1452640</v>
      </c>
      <c r="W27" s="35">
        <v>1452670</v>
      </c>
      <c r="X27" s="35">
        <v>1452700</v>
      </c>
      <c r="Y27" s="35">
        <v>1452730</v>
      </c>
      <c r="Z27" s="35">
        <v>1452750</v>
      </c>
      <c r="AA27" s="35">
        <v>1452780</v>
      </c>
      <c r="AB27" s="35">
        <f>AA27</f>
        <v>1452780</v>
      </c>
      <c r="AC27" s="33">
        <v>2026</v>
      </c>
    </row>
    <row r="28" spans="1:40" s="83" customFormat="1" ht="21.75" customHeight="1" x14ac:dyDescent="0.25">
      <c r="A28" s="5"/>
      <c r="B28" s="6"/>
      <c r="C28" s="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2" t="s">
        <v>62</v>
      </c>
      <c r="U28" s="131" t="s">
        <v>3</v>
      </c>
      <c r="V28" s="35">
        <v>31880</v>
      </c>
      <c r="W28" s="35">
        <v>32730</v>
      </c>
      <c r="X28" s="35">
        <v>33727</v>
      </c>
      <c r="Y28" s="35">
        <v>34577</v>
      </c>
      <c r="Z28" s="35">
        <v>35427</v>
      </c>
      <c r="AA28" s="35">
        <v>36277</v>
      </c>
      <c r="AB28" s="35">
        <f>AA28</f>
        <v>36277</v>
      </c>
      <c r="AC28" s="33">
        <v>2026</v>
      </c>
    </row>
    <row r="29" spans="1:40" s="83" customFormat="1" ht="45.75" customHeight="1" x14ac:dyDescent="0.25">
      <c r="A29" s="5"/>
      <c r="B29" s="6"/>
      <c r="C29" s="7">
        <v>0</v>
      </c>
      <c r="D29" s="7">
        <v>1</v>
      </c>
      <c r="E29" s="7">
        <v>0</v>
      </c>
      <c r="F29" s="7">
        <v>0</v>
      </c>
      <c r="G29" s="7">
        <v>8</v>
      </c>
      <c r="H29" s="7">
        <v>0</v>
      </c>
      <c r="I29" s="7">
        <v>1</v>
      </c>
      <c r="J29" s="7">
        <v>0</v>
      </c>
      <c r="K29" s="7">
        <v>2</v>
      </c>
      <c r="L29" s="7">
        <v>1</v>
      </c>
      <c r="M29" s="7">
        <v>0</v>
      </c>
      <c r="N29" s="7">
        <v>1</v>
      </c>
      <c r="O29" s="7">
        <v>9</v>
      </c>
      <c r="P29" s="7">
        <v>9</v>
      </c>
      <c r="Q29" s="94">
        <v>9</v>
      </c>
      <c r="R29" s="28">
        <v>9</v>
      </c>
      <c r="S29" s="49">
        <v>9</v>
      </c>
      <c r="T29" s="2" t="s">
        <v>63</v>
      </c>
      <c r="U29" s="131" t="s">
        <v>12</v>
      </c>
      <c r="V29" s="38">
        <f>69748.8-2500</f>
        <v>67248.800000000003</v>
      </c>
      <c r="W29" s="38">
        <v>68035.5</v>
      </c>
      <c r="X29" s="38">
        <v>68142.8</v>
      </c>
      <c r="Y29" s="38">
        <v>68142.8</v>
      </c>
      <c r="Z29" s="38">
        <v>68142.8</v>
      </c>
      <c r="AA29" s="38">
        <f>78287.7-1052.3</f>
        <v>77235.399999999994</v>
      </c>
      <c r="AB29" s="38">
        <f>V29+AA29+Z29+Y29+X29+W29</f>
        <v>416948.1</v>
      </c>
      <c r="AC29" s="131">
        <v>2026</v>
      </c>
    </row>
    <row r="30" spans="1:40" s="83" customFormat="1" ht="45.75" customHeight="1" x14ac:dyDescent="0.25">
      <c r="A30" s="5"/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" t="s">
        <v>119</v>
      </c>
      <c r="U30" s="131" t="s">
        <v>3</v>
      </c>
      <c r="V30" s="35">
        <v>620005</v>
      </c>
      <c r="W30" s="35">
        <v>682005</v>
      </c>
      <c r="X30" s="35">
        <v>744006</v>
      </c>
      <c r="Y30" s="35">
        <v>868006</v>
      </c>
      <c r="Z30" s="35">
        <v>1116008</v>
      </c>
      <c r="AA30" s="35">
        <v>1240010</v>
      </c>
      <c r="AB30" s="35">
        <f>AA30</f>
        <v>1240010</v>
      </c>
      <c r="AC30" s="131">
        <v>2026</v>
      </c>
    </row>
    <row r="31" spans="1:40" s="83" customFormat="1" ht="29.25" customHeight="1" x14ac:dyDescent="0.25">
      <c r="A31" s="5"/>
      <c r="B31" s="6"/>
      <c r="C31" s="7">
        <v>0</v>
      </c>
      <c r="D31" s="7">
        <v>1</v>
      </c>
      <c r="E31" s="7">
        <v>0</v>
      </c>
      <c r="F31" s="7">
        <v>0</v>
      </c>
      <c r="G31" s="7">
        <v>8</v>
      </c>
      <c r="H31" s="7">
        <v>0</v>
      </c>
      <c r="I31" s="7">
        <v>1</v>
      </c>
      <c r="J31" s="7">
        <v>0</v>
      </c>
      <c r="K31" s="7">
        <v>2</v>
      </c>
      <c r="L31" s="7">
        <v>1</v>
      </c>
      <c r="M31" s="7">
        <v>0</v>
      </c>
      <c r="N31" s="7">
        <v>1</v>
      </c>
      <c r="O31" s="7">
        <v>9</v>
      </c>
      <c r="P31" s="7">
        <v>9</v>
      </c>
      <c r="Q31" s="27">
        <v>9</v>
      </c>
      <c r="R31" s="28">
        <v>9</v>
      </c>
      <c r="S31" s="28">
        <v>9</v>
      </c>
      <c r="T31" s="43" t="s">
        <v>64</v>
      </c>
      <c r="U31" s="129" t="s">
        <v>13</v>
      </c>
      <c r="V31" s="12">
        <v>180</v>
      </c>
      <c r="W31" s="12">
        <v>180</v>
      </c>
      <c r="X31" s="12">
        <v>180</v>
      </c>
      <c r="Y31" s="12">
        <v>180</v>
      </c>
      <c r="Z31" s="12">
        <v>180</v>
      </c>
      <c r="AA31" s="12">
        <v>500</v>
      </c>
      <c r="AB31" s="12">
        <f>V31+W31+X31+Y31+Z31+AA31</f>
        <v>1400</v>
      </c>
      <c r="AC31" s="10">
        <v>2026</v>
      </c>
    </row>
    <row r="32" spans="1:40" s="6" customFormat="1" ht="46.5" customHeight="1" x14ac:dyDescent="0.25">
      <c r="A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95" t="s">
        <v>120</v>
      </c>
      <c r="U32" s="131" t="s">
        <v>3</v>
      </c>
      <c r="V32" s="35" t="s">
        <v>43</v>
      </c>
      <c r="W32" s="35">
        <v>562</v>
      </c>
      <c r="X32" s="35">
        <v>562</v>
      </c>
      <c r="Y32" s="35">
        <v>562</v>
      </c>
      <c r="Z32" s="35">
        <v>562</v>
      </c>
      <c r="AA32" s="35">
        <v>1250</v>
      </c>
      <c r="AB32" s="35">
        <f>V32+W32+X32+Y32+Z32+AA32</f>
        <v>4098</v>
      </c>
      <c r="AC32" s="33">
        <v>2026</v>
      </c>
    </row>
    <row r="33" spans="1:30" s="6" customFormat="1" ht="63" customHeight="1" x14ac:dyDescent="0.25">
      <c r="A33" s="5"/>
      <c r="C33" s="49">
        <v>0</v>
      </c>
      <c r="D33" s="49">
        <v>1</v>
      </c>
      <c r="E33" s="49">
        <v>0</v>
      </c>
      <c r="F33" s="49">
        <v>0</v>
      </c>
      <c r="G33" s="49">
        <v>1</v>
      </c>
      <c r="H33" s="49">
        <v>1</v>
      </c>
      <c r="I33" s="49">
        <v>3</v>
      </c>
      <c r="J33" s="49">
        <v>0</v>
      </c>
      <c r="K33" s="49">
        <v>2</v>
      </c>
      <c r="L33" s="49">
        <v>1</v>
      </c>
      <c r="M33" s="49">
        <v>0</v>
      </c>
      <c r="N33" s="49">
        <v>1</v>
      </c>
      <c r="O33" s="7">
        <v>9</v>
      </c>
      <c r="P33" s="7">
        <v>9</v>
      </c>
      <c r="Q33" s="94">
        <v>9</v>
      </c>
      <c r="R33" s="28">
        <v>9</v>
      </c>
      <c r="S33" s="28">
        <v>9</v>
      </c>
      <c r="T33" s="2" t="s">
        <v>65</v>
      </c>
      <c r="U33" s="131" t="s">
        <v>13</v>
      </c>
      <c r="V33" s="38">
        <f>8292.2-500</f>
        <v>7792.2000000000007</v>
      </c>
      <c r="W33" s="38">
        <v>8203.5</v>
      </c>
      <c r="X33" s="38">
        <v>8537.2999999999993</v>
      </c>
      <c r="Y33" s="38">
        <v>8537.2999999999993</v>
      </c>
      <c r="Z33" s="38">
        <v>8537.2999999999993</v>
      </c>
      <c r="AA33" s="38">
        <f>9722.1-112</f>
        <v>9610.1</v>
      </c>
      <c r="AB33" s="38">
        <f>V33+W33+X33+Y33+Z33+AA33</f>
        <v>51217.700000000004</v>
      </c>
      <c r="AC33" s="33">
        <v>2026</v>
      </c>
    </row>
    <row r="34" spans="1:30" s="6" customFormat="1" ht="43.5" customHeight="1" x14ac:dyDescent="0.5">
      <c r="A34" s="96"/>
      <c r="B34" s="9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" t="s">
        <v>136</v>
      </c>
      <c r="U34" s="129" t="s">
        <v>25</v>
      </c>
      <c r="V34" s="9">
        <v>1300</v>
      </c>
      <c r="W34" s="9">
        <v>2500</v>
      </c>
      <c r="X34" s="10">
        <v>850</v>
      </c>
      <c r="Y34" s="10">
        <v>850</v>
      </c>
      <c r="Z34" s="10">
        <v>850</v>
      </c>
      <c r="AA34" s="10">
        <v>850</v>
      </c>
      <c r="AB34" s="9">
        <f>AA34+Z34+Y34+X34+W34+V34</f>
        <v>7200</v>
      </c>
      <c r="AC34" s="10">
        <v>2026</v>
      </c>
      <c r="AD34" s="126"/>
    </row>
    <row r="35" spans="1:30" s="6" customFormat="1" ht="45.75" customHeight="1" x14ac:dyDescent="0.5">
      <c r="A35" s="96"/>
      <c r="B35" s="9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" t="s">
        <v>121</v>
      </c>
      <c r="U35" s="129" t="s">
        <v>25</v>
      </c>
      <c r="V35" s="9">
        <v>1000</v>
      </c>
      <c r="W35" s="9">
        <v>1030</v>
      </c>
      <c r="X35" s="10">
        <v>750</v>
      </c>
      <c r="Y35" s="10">
        <v>750</v>
      </c>
      <c r="Z35" s="10">
        <v>750</v>
      </c>
      <c r="AA35" s="10">
        <v>750</v>
      </c>
      <c r="AB35" s="9">
        <f>AA35+Z35+Y35+X35+W35+V35</f>
        <v>5030</v>
      </c>
      <c r="AC35" s="10">
        <v>2026</v>
      </c>
      <c r="AD35" s="126"/>
    </row>
    <row r="36" spans="1:30" s="6" customFormat="1" ht="24" customHeight="1" x14ac:dyDescent="0.25">
      <c r="A36" s="5"/>
      <c r="C36" s="129">
        <v>0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</v>
      </c>
      <c r="L36" s="8">
        <v>1</v>
      </c>
      <c r="M36" s="8">
        <v>0</v>
      </c>
      <c r="N36" s="8">
        <v>1</v>
      </c>
      <c r="O36" s="8" t="s">
        <v>42</v>
      </c>
      <c r="P36" s="8">
        <v>0</v>
      </c>
      <c r="Q36" s="8">
        <v>6</v>
      </c>
      <c r="R36" s="8">
        <v>8</v>
      </c>
      <c r="S36" s="8">
        <v>0</v>
      </c>
      <c r="T36" s="147" t="s">
        <v>66</v>
      </c>
      <c r="U36" s="150" t="s">
        <v>13</v>
      </c>
      <c r="V36" s="12">
        <v>276.2</v>
      </c>
      <c r="W36" s="12">
        <v>2058.6</v>
      </c>
      <c r="X36" s="12">
        <v>1437.5</v>
      </c>
      <c r="Y36" s="12">
        <v>1437.5</v>
      </c>
      <c r="Z36" s="12">
        <v>1437.5</v>
      </c>
      <c r="AA36" s="12">
        <v>1437.5</v>
      </c>
      <c r="AB36" s="12">
        <f>AA36+Z36+Y36+X36+W36+V36</f>
        <v>8084.8</v>
      </c>
      <c r="AC36" s="10">
        <v>2026</v>
      </c>
    </row>
    <row r="37" spans="1:30" s="6" customFormat="1" ht="21.75" customHeight="1" x14ac:dyDescent="0.25">
      <c r="A37" s="5"/>
      <c r="C37" s="129">
        <v>0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2</v>
      </c>
      <c r="L37" s="8">
        <v>1</v>
      </c>
      <c r="M37" s="8">
        <v>0</v>
      </c>
      <c r="N37" s="8">
        <v>1</v>
      </c>
      <c r="O37" s="8">
        <v>1</v>
      </c>
      <c r="P37" s="8">
        <v>0</v>
      </c>
      <c r="Q37" s="8">
        <v>6</v>
      </c>
      <c r="R37" s="8">
        <v>8</v>
      </c>
      <c r="S37" s="8">
        <v>0</v>
      </c>
      <c r="T37" s="149"/>
      <c r="U37" s="152"/>
      <c r="V37" s="12">
        <v>27344.400000000001</v>
      </c>
      <c r="W37" s="12">
        <v>39113.9</v>
      </c>
      <c r="X37" s="12">
        <v>27311.599999999999</v>
      </c>
      <c r="Y37" s="12">
        <v>27311.599999999999</v>
      </c>
      <c r="Z37" s="12">
        <v>27311.599999999999</v>
      </c>
      <c r="AA37" s="12">
        <v>27311.599999999999</v>
      </c>
      <c r="AB37" s="143">
        <f>AA37+Z37+Y37+X37+W37+V37</f>
        <v>175704.69999999998</v>
      </c>
      <c r="AC37" s="10">
        <v>2026</v>
      </c>
    </row>
    <row r="38" spans="1:30" s="6" customFormat="1" ht="41.25" customHeight="1" x14ac:dyDescent="0.45">
      <c r="A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3" t="s">
        <v>67</v>
      </c>
      <c r="U38" s="129" t="s">
        <v>4</v>
      </c>
      <c r="V38" s="12">
        <v>192</v>
      </c>
      <c r="W38" s="12">
        <v>191</v>
      </c>
      <c r="X38" s="12">
        <v>190</v>
      </c>
      <c r="Y38" s="12">
        <v>190</v>
      </c>
      <c r="Z38" s="12">
        <v>190</v>
      </c>
      <c r="AA38" s="12">
        <v>190</v>
      </c>
      <c r="AB38" s="12">
        <v>190</v>
      </c>
      <c r="AC38" s="10">
        <v>2026</v>
      </c>
      <c r="AD38" s="98"/>
    </row>
    <row r="39" spans="1:30" s="6" customFormat="1" ht="44.25" customHeight="1" x14ac:dyDescent="0.45">
      <c r="A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3" t="s">
        <v>68</v>
      </c>
      <c r="U39" s="129" t="s">
        <v>46</v>
      </c>
      <c r="V39" s="12">
        <v>32304</v>
      </c>
      <c r="W39" s="12">
        <v>36760.1</v>
      </c>
      <c r="X39" s="12">
        <v>34404</v>
      </c>
      <c r="Y39" s="12">
        <v>34404</v>
      </c>
      <c r="Z39" s="12">
        <v>34404</v>
      </c>
      <c r="AA39" s="12">
        <v>34404</v>
      </c>
      <c r="AB39" s="12">
        <v>34404</v>
      </c>
      <c r="AC39" s="10">
        <v>2026</v>
      </c>
      <c r="AD39" s="98"/>
    </row>
    <row r="40" spans="1:30" s="6" customFormat="1" ht="61.5" customHeight="1" x14ac:dyDescent="0.25">
      <c r="A40" s="5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6" t="s">
        <v>110</v>
      </c>
      <c r="U40" s="92" t="s">
        <v>12</v>
      </c>
      <c r="V40" s="66">
        <f>V42+V47+V51+V52</f>
        <v>167327</v>
      </c>
      <c r="W40" s="66">
        <f>W42+W47+W51+W52</f>
        <v>191700.1</v>
      </c>
      <c r="X40" s="66">
        <f>X42+X47+X51+X52</f>
        <v>173985.4</v>
      </c>
      <c r="Y40" s="66">
        <f>Y42+Y47+Y51+Y52+Y49</f>
        <v>173985.4</v>
      </c>
      <c r="Z40" s="66">
        <f>Z42+Z47+Z49+Z51+Z52</f>
        <v>173985.4</v>
      </c>
      <c r="AA40" s="66">
        <f>AA42+AA47+AA49+AA51+AA52</f>
        <v>223438</v>
      </c>
      <c r="AB40" s="66">
        <f>AB42+AB47+AB51+AB52+AB49</f>
        <v>1104421.3</v>
      </c>
      <c r="AC40" s="92">
        <v>2026</v>
      </c>
    </row>
    <row r="41" spans="1:30" s="6" customFormat="1" ht="41.25" customHeight="1" x14ac:dyDescent="0.45">
      <c r="A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43" t="s">
        <v>131</v>
      </c>
      <c r="U41" s="129" t="s">
        <v>3</v>
      </c>
      <c r="V41" s="9">
        <v>1397</v>
      </c>
      <c r="W41" s="9">
        <v>1397</v>
      </c>
      <c r="X41" s="9">
        <v>1397</v>
      </c>
      <c r="Y41" s="9">
        <v>1397</v>
      </c>
      <c r="Z41" s="9">
        <v>1397</v>
      </c>
      <c r="AA41" s="9">
        <v>1500</v>
      </c>
      <c r="AB41" s="9">
        <v>1500</v>
      </c>
      <c r="AC41" s="10">
        <v>2026</v>
      </c>
      <c r="AD41" s="98"/>
    </row>
    <row r="42" spans="1:30" s="6" customFormat="1" ht="28.5" customHeight="1" x14ac:dyDescent="0.25">
      <c r="A42" s="99"/>
      <c r="B42" s="100"/>
      <c r="C42" s="7">
        <v>0</v>
      </c>
      <c r="D42" s="7">
        <v>1</v>
      </c>
      <c r="E42" s="7">
        <v>0</v>
      </c>
      <c r="F42" s="7">
        <v>0</v>
      </c>
      <c r="G42" s="7">
        <v>8</v>
      </c>
      <c r="H42" s="7">
        <v>0</v>
      </c>
      <c r="I42" s="7">
        <v>1</v>
      </c>
      <c r="J42" s="7">
        <v>0</v>
      </c>
      <c r="K42" s="7">
        <v>2</v>
      </c>
      <c r="L42" s="7">
        <v>1</v>
      </c>
      <c r="M42" s="7">
        <v>0</v>
      </c>
      <c r="N42" s="7">
        <v>2</v>
      </c>
      <c r="O42" s="7">
        <v>9</v>
      </c>
      <c r="P42" s="7">
        <v>9</v>
      </c>
      <c r="Q42" s="94">
        <v>9</v>
      </c>
      <c r="R42" s="28">
        <v>9</v>
      </c>
      <c r="S42" s="28">
        <v>9</v>
      </c>
      <c r="T42" s="43" t="s">
        <v>132</v>
      </c>
      <c r="U42" s="129" t="s">
        <v>13</v>
      </c>
      <c r="V42" s="12">
        <f>104764.5-5049.2</f>
        <v>99715.3</v>
      </c>
      <c r="W42" s="12">
        <v>102122.4</v>
      </c>
      <c r="X42" s="12">
        <v>104113.3</v>
      </c>
      <c r="Y42" s="12">
        <v>104113.3</v>
      </c>
      <c r="Z42" s="12">
        <v>104113.3</v>
      </c>
      <c r="AA42" s="12">
        <f>154539.8-2081.4</f>
        <v>152458.4</v>
      </c>
      <c r="AB42" s="12">
        <f>AA42:AA43+Z42:Z43+Y42:Y43+X42:X43+W42:W43+V42:V43</f>
        <v>666636</v>
      </c>
      <c r="AC42" s="10">
        <v>2026</v>
      </c>
    </row>
    <row r="43" spans="1:30" s="6" customFormat="1" ht="44.25" customHeigh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43" t="s">
        <v>69</v>
      </c>
      <c r="U43" s="129" t="s">
        <v>4</v>
      </c>
      <c r="V43" s="9">
        <v>2163</v>
      </c>
      <c r="W43" s="9">
        <v>2035</v>
      </c>
      <c r="X43" s="9">
        <v>2035</v>
      </c>
      <c r="Y43" s="9">
        <v>2035</v>
      </c>
      <c r="Z43" s="9">
        <v>2035</v>
      </c>
      <c r="AA43" s="9">
        <v>2500</v>
      </c>
      <c r="AB43" s="9">
        <v>2500</v>
      </c>
      <c r="AC43" s="10">
        <v>2026</v>
      </c>
    </row>
    <row r="44" spans="1:30" s="6" customFormat="1" ht="57.75" customHeight="1" x14ac:dyDescent="0.25">
      <c r="A44" s="5"/>
      <c r="C44" s="7"/>
      <c r="D44" s="7"/>
      <c r="E44" s="7"/>
      <c r="F44" s="7"/>
      <c r="G44" s="7"/>
      <c r="H44" s="7"/>
      <c r="I44" s="7"/>
      <c r="J44" s="7"/>
      <c r="K44" s="7"/>
      <c r="L44" s="7"/>
      <c r="M44" s="7" t="s">
        <v>26</v>
      </c>
      <c r="N44" s="7"/>
      <c r="O44" s="7"/>
      <c r="P44" s="7"/>
      <c r="Q44" s="7"/>
      <c r="R44" s="7"/>
      <c r="S44" s="7"/>
      <c r="T44" s="138" t="s">
        <v>70</v>
      </c>
      <c r="U44" s="132" t="s">
        <v>4</v>
      </c>
      <c r="V44" s="14">
        <v>210745</v>
      </c>
      <c r="W44" s="57">
        <v>210945</v>
      </c>
      <c r="X44" s="57">
        <v>210995</v>
      </c>
      <c r="Y44" s="57">
        <v>210995</v>
      </c>
      <c r="Z44" s="57">
        <v>210995</v>
      </c>
      <c r="AA44" s="57">
        <v>245000</v>
      </c>
      <c r="AB44" s="14">
        <f>AA44</f>
        <v>245000</v>
      </c>
      <c r="AC44" s="101">
        <v>2026</v>
      </c>
    </row>
    <row r="45" spans="1:30" s="6" customFormat="1" ht="40.5" customHeight="1" x14ac:dyDescent="0.25">
      <c r="A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2" t="s">
        <v>71</v>
      </c>
      <c r="U45" s="131" t="s">
        <v>4</v>
      </c>
      <c r="V45" s="50">
        <v>12600</v>
      </c>
      <c r="W45" s="50">
        <v>12600</v>
      </c>
      <c r="X45" s="35">
        <v>12600</v>
      </c>
      <c r="Y45" s="35">
        <v>12600</v>
      </c>
      <c r="Z45" s="35">
        <v>12600</v>
      </c>
      <c r="AA45" s="35">
        <v>13000</v>
      </c>
      <c r="AB45" s="50">
        <v>13000</v>
      </c>
      <c r="AC45" s="33">
        <v>2026</v>
      </c>
    </row>
    <row r="46" spans="1:30" s="6" customFormat="1" ht="23.25" customHeight="1" x14ac:dyDescent="0.45">
      <c r="A46" s="5"/>
      <c r="C46" s="8"/>
      <c r="D46" s="8"/>
      <c r="E46" s="8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43" t="s">
        <v>135</v>
      </c>
      <c r="U46" s="129" t="s">
        <v>3</v>
      </c>
      <c r="V46" s="9">
        <v>0</v>
      </c>
      <c r="W46" s="9">
        <v>116</v>
      </c>
      <c r="X46" s="9">
        <v>115</v>
      </c>
      <c r="Y46" s="9">
        <v>115</v>
      </c>
      <c r="Z46" s="9">
        <v>115</v>
      </c>
      <c r="AA46" s="9">
        <v>115</v>
      </c>
      <c r="AB46" s="9">
        <v>115</v>
      </c>
      <c r="AC46" s="10">
        <v>2026</v>
      </c>
      <c r="AD46" s="98"/>
    </row>
    <row r="47" spans="1:30" s="6" customFormat="1" ht="39" customHeight="1" x14ac:dyDescent="0.35">
      <c r="A47" s="5"/>
      <c r="C47" s="7">
        <v>0</v>
      </c>
      <c r="D47" s="7">
        <v>1</v>
      </c>
      <c r="E47" s="7">
        <v>0</v>
      </c>
      <c r="F47" s="7">
        <v>0</v>
      </c>
      <c r="G47" s="7">
        <v>8</v>
      </c>
      <c r="H47" s="7">
        <v>0</v>
      </c>
      <c r="I47" s="7">
        <v>1</v>
      </c>
      <c r="J47" s="7">
        <v>0</v>
      </c>
      <c r="K47" s="7">
        <v>2</v>
      </c>
      <c r="L47" s="7">
        <v>1</v>
      </c>
      <c r="M47" s="7">
        <v>0</v>
      </c>
      <c r="N47" s="7">
        <v>2</v>
      </c>
      <c r="O47" s="7">
        <v>9</v>
      </c>
      <c r="P47" s="7">
        <v>9</v>
      </c>
      <c r="Q47" s="27">
        <v>9</v>
      </c>
      <c r="R47" s="28">
        <v>9</v>
      </c>
      <c r="S47" s="7">
        <v>9</v>
      </c>
      <c r="T47" s="2" t="s">
        <v>72</v>
      </c>
      <c r="U47" s="131" t="s">
        <v>12</v>
      </c>
      <c r="V47" s="39">
        <f>13523-500</f>
        <v>13023</v>
      </c>
      <c r="W47" s="39">
        <v>12896.5</v>
      </c>
      <c r="X47" s="39">
        <f>13222.2-221.7</f>
        <v>13000.5</v>
      </c>
      <c r="Y47" s="39">
        <f>13222.2-221.7</f>
        <v>13000.5</v>
      </c>
      <c r="Z47" s="39">
        <v>13000.5</v>
      </c>
      <c r="AA47" s="39">
        <f>14079.7-221.7</f>
        <v>13858</v>
      </c>
      <c r="AB47" s="39">
        <f>V47+AA47+Z47+Y47+X47+W47</f>
        <v>78779</v>
      </c>
      <c r="AC47" s="33">
        <v>2026</v>
      </c>
      <c r="AD47" s="103"/>
    </row>
    <row r="48" spans="1:30" s="6" customFormat="1" ht="58.5" customHeight="1" x14ac:dyDescent="0.3">
      <c r="A48" s="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43" t="s">
        <v>73</v>
      </c>
      <c r="U48" s="129" t="s">
        <v>3</v>
      </c>
      <c r="V48" s="44">
        <v>28050</v>
      </c>
      <c r="W48" s="44">
        <v>28050</v>
      </c>
      <c r="X48" s="44">
        <v>28050</v>
      </c>
      <c r="Y48" s="44">
        <v>28050</v>
      </c>
      <c r="Z48" s="44">
        <v>28050</v>
      </c>
      <c r="AA48" s="44">
        <v>29000</v>
      </c>
      <c r="AB48" s="44">
        <f>AA48</f>
        <v>29000</v>
      </c>
      <c r="AC48" s="10">
        <v>2026</v>
      </c>
    </row>
    <row r="49" spans="1:30" s="6" customFormat="1" ht="40.5" customHeight="1" x14ac:dyDescent="0.25">
      <c r="A49" s="5"/>
      <c r="C49" s="49">
        <v>0</v>
      </c>
      <c r="D49" s="49">
        <v>1</v>
      </c>
      <c r="E49" s="7">
        <v>0</v>
      </c>
      <c r="F49" s="7">
        <v>0</v>
      </c>
      <c r="G49" s="7">
        <v>8</v>
      </c>
      <c r="H49" s="7">
        <v>0</v>
      </c>
      <c r="I49" s="7">
        <v>1</v>
      </c>
      <c r="J49" s="7">
        <v>0</v>
      </c>
      <c r="K49" s="7">
        <v>2</v>
      </c>
      <c r="L49" s="7">
        <v>1</v>
      </c>
      <c r="M49" s="7">
        <v>0</v>
      </c>
      <c r="N49" s="7">
        <v>2</v>
      </c>
      <c r="O49" s="7">
        <v>9</v>
      </c>
      <c r="P49" s="7">
        <v>9</v>
      </c>
      <c r="Q49" s="7">
        <v>9</v>
      </c>
      <c r="R49" s="28">
        <v>9</v>
      </c>
      <c r="S49" s="28">
        <v>9</v>
      </c>
      <c r="T49" s="91" t="s">
        <v>74</v>
      </c>
      <c r="U49" s="131" t="s">
        <v>12</v>
      </c>
      <c r="V49" s="26">
        <v>0</v>
      </c>
      <c r="W49" s="29">
        <v>0</v>
      </c>
      <c r="X49" s="29">
        <v>0</v>
      </c>
      <c r="Y49" s="60">
        <v>0</v>
      </c>
      <c r="Z49" s="60">
        <v>0</v>
      </c>
      <c r="AA49" s="60">
        <v>250</v>
      </c>
      <c r="AB49" s="29">
        <f>V49+W49+X49+Y49+Z49+AA49</f>
        <v>250</v>
      </c>
      <c r="AC49" s="1">
        <v>2026</v>
      </c>
    </row>
    <row r="50" spans="1:30" s="6" customFormat="1" ht="39.75" customHeight="1" x14ac:dyDescent="0.25">
      <c r="A50" s="5"/>
      <c r="C50" s="20"/>
      <c r="D50" s="20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2" t="s">
        <v>75</v>
      </c>
      <c r="U50" s="131" t="s">
        <v>3</v>
      </c>
      <c r="V50" s="33">
        <v>0</v>
      </c>
      <c r="W50" s="31">
        <v>0</v>
      </c>
      <c r="X50" s="32" t="s">
        <v>16</v>
      </c>
      <c r="Y50" s="31">
        <v>0</v>
      </c>
      <c r="Z50" s="31">
        <v>0</v>
      </c>
      <c r="AA50" s="31">
        <v>12</v>
      </c>
      <c r="AB50" s="45">
        <f>V50+W50+X50+Y50+Z50+AA50</f>
        <v>12</v>
      </c>
      <c r="AC50" s="33">
        <v>2026</v>
      </c>
    </row>
    <row r="51" spans="1:30" s="6" customFormat="1" ht="23.25" customHeight="1" x14ac:dyDescent="0.25">
      <c r="A51" s="5"/>
      <c r="C51" s="129">
        <v>0</v>
      </c>
      <c r="D51" s="8">
        <v>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2</v>
      </c>
      <c r="L51" s="8">
        <v>1</v>
      </c>
      <c r="M51" s="8">
        <v>0</v>
      </c>
      <c r="N51" s="8">
        <v>2</v>
      </c>
      <c r="O51" s="8" t="s">
        <v>42</v>
      </c>
      <c r="P51" s="8">
        <v>0</v>
      </c>
      <c r="Q51" s="8">
        <v>6</v>
      </c>
      <c r="R51" s="8">
        <v>8</v>
      </c>
      <c r="S51" s="8">
        <v>0</v>
      </c>
      <c r="T51" s="147" t="s">
        <v>76</v>
      </c>
      <c r="U51" s="150" t="s">
        <v>13</v>
      </c>
      <c r="V51" s="12">
        <v>545.9</v>
      </c>
      <c r="W51" s="12">
        <v>3834.1</v>
      </c>
      <c r="X51" s="12">
        <f>540.4+2303.1</f>
        <v>2843.5</v>
      </c>
      <c r="Y51" s="12">
        <f>540.4+2303.1</f>
        <v>2843.5</v>
      </c>
      <c r="Z51" s="12">
        <f>540.4+2303.1</f>
        <v>2843.5</v>
      </c>
      <c r="AA51" s="12">
        <f>540.4+2303.1</f>
        <v>2843.5</v>
      </c>
      <c r="AB51" s="143">
        <f>V51+W51+X51+Y51+Z51+AA51</f>
        <v>15754</v>
      </c>
      <c r="AC51" s="10">
        <v>2026</v>
      </c>
      <c r="AD51" s="104"/>
    </row>
    <row r="52" spans="1:30" s="6" customFormat="1" ht="27" customHeight="1" x14ac:dyDescent="0.25">
      <c r="A52" s="5"/>
      <c r="C52" s="129">
        <v>0</v>
      </c>
      <c r="D52" s="8">
        <v>1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2</v>
      </c>
      <c r="L52" s="8">
        <v>1</v>
      </c>
      <c r="M52" s="8">
        <v>0</v>
      </c>
      <c r="N52" s="8">
        <v>2</v>
      </c>
      <c r="O52" s="8">
        <v>1</v>
      </c>
      <c r="P52" s="8">
        <v>0</v>
      </c>
      <c r="Q52" s="8">
        <v>6</v>
      </c>
      <c r="R52" s="8">
        <v>8</v>
      </c>
      <c r="S52" s="8">
        <v>0</v>
      </c>
      <c r="T52" s="149"/>
      <c r="U52" s="152"/>
      <c r="V52" s="12">
        <v>54042.8</v>
      </c>
      <c r="W52" s="12">
        <v>72847.100000000006</v>
      </c>
      <c r="X52" s="12">
        <v>54028.1</v>
      </c>
      <c r="Y52" s="12">
        <v>54028.1</v>
      </c>
      <c r="Z52" s="12">
        <v>54028.1</v>
      </c>
      <c r="AA52" s="12">
        <v>54028.1</v>
      </c>
      <c r="AB52" s="143">
        <f>V52+W52+X52+Y52+Z52+AA52</f>
        <v>343002.3</v>
      </c>
      <c r="AC52" s="10">
        <v>2026</v>
      </c>
      <c r="AD52" s="104"/>
    </row>
    <row r="53" spans="1:30" s="6" customFormat="1" ht="39.75" customHeight="1" x14ac:dyDescent="0.25">
      <c r="A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3" t="s">
        <v>67</v>
      </c>
      <c r="U53" s="129" t="s">
        <v>4</v>
      </c>
      <c r="V53" s="12">
        <v>270.10000000000002</v>
      </c>
      <c r="W53" s="12">
        <v>269.39999999999998</v>
      </c>
      <c r="X53" s="12">
        <v>270.60000000000002</v>
      </c>
      <c r="Y53" s="12">
        <v>270.60000000000002</v>
      </c>
      <c r="Z53" s="12">
        <v>270.60000000000002</v>
      </c>
      <c r="AA53" s="12">
        <v>270.60000000000002</v>
      </c>
      <c r="AB53" s="12">
        <v>270.60000000000002</v>
      </c>
      <c r="AC53" s="10">
        <v>2026</v>
      </c>
      <c r="AD53" s="104"/>
    </row>
    <row r="54" spans="1:30" s="6" customFormat="1" ht="41.25" customHeight="1" x14ac:dyDescent="0.25">
      <c r="A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3" t="s">
        <v>68</v>
      </c>
      <c r="U54" s="129" t="s">
        <v>46</v>
      </c>
      <c r="V54" s="12">
        <v>32304</v>
      </c>
      <c r="W54" s="12">
        <v>36760.1</v>
      </c>
      <c r="X54" s="12">
        <v>34404</v>
      </c>
      <c r="Y54" s="12">
        <v>34404</v>
      </c>
      <c r="Z54" s="12">
        <v>34404</v>
      </c>
      <c r="AA54" s="12">
        <v>34404</v>
      </c>
      <c r="AB54" s="12">
        <v>34404</v>
      </c>
      <c r="AC54" s="10">
        <v>2026</v>
      </c>
      <c r="AD54" s="105"/>
    </row>
    <row r="55" spans="1:30" s="6" customFormat="1" ht="40.5" customHeight="1" x14ac:dyDescent="0.25">
      <c r="A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24" t="s">
        <v>77</v>
      </c>
      <c r="U55" s="17" t="s">
        <v>13</v>
      </c>
      <c r="V55" s="61">
        <f t="shared" ref="V55:AA55" si="3">V57+V65+V66</f>
        <v>134419.20000000001</v>
      </c>
      <c r="W55" s="61">
        <f>W57+W65+W66+W59+W58</f>
        <v>149220.59999999998</v>
      </c>
      <c r="X55" s="61">
        <f t="shared" si="3"/>
        <v>142851.4</v>
      </c>
      <c r="Y55" s="61">
        <f t="shared" si="3"/>
        <v>142851.4</v>
      </c>
      <c r="Z55" s="61">
        <f t="shared" si="3"/>
        <v>142851.4</v>
      </c>
      <c r="AA55" s="61">
        <f t="shared" si="3"/>
        <v>172258.4</v>
      </c>
      <c r="AB55" s="18">
        <f>AA55+Z55+Y55+X55+W55+V55</f>
        <v>884452.39999999991</v>
      </c>
      <c r="AC55" s="19">
        <v>2026</v>
      </c>
    </row>
    <row r="56" spans="1:30" s="6" customFormat="1" ht="39.75" customHeight="1" x14ac:dyDescent="0.25">
      <c r="A56" s="5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2" t="s">
        <v>78</v>
      </c>
      <c r="U56" s="131" t="s">
        <v>14</v>
      </c>
      <c r="V56" s="38">
        <v>13.4</v>
      </c>
      <c r="W56" s="38">
        <v>13.4</v>
      </c>
      <c r="X56" s="38">
        <v>13.4</v>
      </c>
      <c r="Y56" s="38">
        <v>13.4</v>
      </c>
      <c r="Z56" s="38">
        <v>14</v>
      </c>
      <c r="AA56" s="38">
        <v>15.2</v>
      </c>
      <c r="AB56" s="38">
        <f>AA56</f>
        <v>15.2</v>
      </c>
      <c r="AC56" s="33">
        <v>2026</v>
      </c>
    </row>
    <row r="57" spans="1:30" s="6" customFormat="1" ht="33.75" customHeight="1" x14ac:dyDescent="0.25">
      <c r="A57" s="5"/>
      <c r="C57" s="7">
        <v>0</v>
      </c>
      <c r="D57" s="7">
        <v>1</v>
      </c>
      <c r="E57" s="7">
        <v>0</v>
      </c>
      <c r="F57" s="7">
        <v>0</v>
      </c>
      <c r="G57" s="7">
        <v>7</v>
      </c>
      <c r="H57" s="7">
        <v>0</v>
      </c>
      <c r="I57" s="7">
        <v>3</v>
      </c>
      <c r="J57" s="7">
        <v>0</v>
      </c>
      <c r="K57" s="7">
        <v>2</v>
      </c>
      <c r="L57" s="7">
        <v>1</v>
      </c>
      <c r="M57" s="7">
        <v>0</v>
      </c>
      <c r="N57" s="7">
        <v>3</v>
      </c>
      <c r="O57" s="7">
        <v>9</v>
      </c>
      <c r="P57" s="7">
        <v>9</v>
      </c>
      <c r="Q57" s="8">
        <v>9</v>
      </c>
      <c r="R57" s="28">
        <v>9</v>
      </c>
      <c r="S57" s="28">
        <v>9</v>
      </c>
      <c r="T57" s="168" t="s">
        <v>79</v>
      </c>
      <c r="U57" s="131" t="s">
        <v>12</v>
      </c>
      <c r="V57" s="38">
        <v>103033.5</v>
      </c>
      <c r="W57" s="38">
        <v>106086.9</v>
      </c>
      <c r="X57" s="39">
        <v>111682.4</v>
      </c>
      <c r="Y57" s="39">
        <v>111682.4</v>
      </c>
      <c r="Z57" s="39">
        <v>111682.4</v>
      </c>
      <c r="AA57" s="39">
        <v>141089.4</v>
      </c>
      <c r="AB57" s="38">
        <f>AA57+Z57+Y57+X57+W57+V57</f>
        <v>685257</v>
      </c>
      <c r="AC57" s="33">
        <v>2026</v>
      </c>
    </row>
    <row r="58" spans="1:30" s="6" customFormat="1" ht="33.75" customHeight="1" x14ac:dyDescent="0.25">
      <c r="A58" s="5"/>
      <c r="C58" s="7">
        <v>0</v>
      </c>
      <c r="D58" s="7">
        <v>1</v>
      </c>
      <c r="E58" s="7">
        <v>0</v>
      </c>
      <c r="F58" s="7">
        <v>0</v>
      </c>
      <c r="G58" s="7">
        <v>7</v>
      </c>
      <c r="H58" s="7">
        <v>0</v>
      </c>
      <c r="I58" s="7">
        <v>3</v>
      </c>
      <c r="J58" s="7">
        <v>0</v>
      </c>
      <c r="K58" s="7">
        <v>2</v>
      </c>
      <c r="L58" s="7">
        <v>1</v>
      </c>
      <c r="M58" s="7">
        <v>0</v>
      </c>
      <c r="N58" s="7">
        <v>3</v>
      </c>
      <c r="O58" s="7">
        <v>1</v>
      </c>
      <c r="P58" s="7">
        <v>1</v>
      </c>
      <c r="Q58" s="8">
        <v>3</v>
      </c>
      <c r="R58" s="28">
        <v>9</v>
      </c>
      <c r="S58" s="28">
        <v>0</v>
      </c>
      <c r="T58" s="169"/>
      <c r="U58" s="131" t="s">
        <v>12</v>
      </c>
      <c r="V58" s="38">
        <v>0</v>
      </c>
      <c r="W58" s="38">
        <v>652.4</v>
      </c>
      <c r="X58" s="39">
        <v>0</v>
      </c>
      <c r="Y58" s="39">
        <v>0</v>
      </c>
      <c r="Z58" s="39">
        <v>0</v>
      </c>
      <c r="AA58" s="39">
        <v>0</v>
      </c>
      <c r="AB58" s="38">
        <v>652.4</v>
      </c>
      <c r="AC58" s="33">
        <v>2022</v>
      </c>
    </row>
    <row r="59" spans="1:30" s="6" customFormat="1" ht="38.25" customHeight="1" x14ac:dyDescent="0.25">
      <c r="A59" s="5"/>
      <c r="C59" s="7">
        <v>0</v>
      </c>
      <c r="D59" s="7">
        <v>1</v>
      </c>
      <c r="E59" s="7">
        <v>0</v>
      </c>
      <c r="F59" s="7">
        <v>0</v>
      </c>
      <c r="G59" s="7">
        <v>7</v>
      </c>
      <c r="H59" s="7">
        <v>0</v>
      </c>
      <c r="I59" s="7">
        <v>3</v>
      </c>
      <c r="J59" s="7">
        <v>0</v>
      </c>
      <c r="K59" s="7">
        <v>2</v>
      </c>
      <c r="L59" s="7">
        <v>1</v>
      </c>
      <c r="M59" s="7">
        <v>0</v>
      </c>
      <c r="N59" s="7">
        <v>3</v>
      </c>
      <c r="O59" s="7" t="s">
        <v>42</v>
      </c>
      <c r="P59" s="7">
        <v>1</v>
      </c>
      <c r="Q59" s="8">
        <v>3</v>
      </c>
      <c r="R59" s="28">
        <v>9</v>
      </c>
      <c r="S59" s="28">
        <v>0</v>
      </c>
      <c r="T59" s="170"/>
      <c r="U59" s="131" t="s">
        <v>12</v>
      </c>
      <c r="V59" s="38">
        <v>0</v>
      </c>
      <c r="W59" s="38">
        <v>6.6</v>
      </c>
      <c r="X59" s="39">
        <v>0</v>
      </c>
      <c r="Y59" s="39">
        <v>0</v>
      </c>
      <c r="Z59" s="39">
        <v>0</v>
      </c>
      <c r="AA59" s="39">
        <v>0</v>
      </c>
      <c r="AB59" s="38">
        <f>AA59+Z59+Y59+X59+W59+V59</f>
        <v>6.6</v>
      </c>
      <c r="AC59" s="33">
        <v>2022</v>
      </c>
    </row>
    <row r="60" spans="1:30" s="6" customFormat="1" ht="56.25" customHeight="1" x14ac:dyDescent="0.3">
      <c r="A60" s="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43" t="s">
        <v>80</v>
      </c>
      <c r="U60" s="131" t="s">
        <v>4</v>
      </c>
      <c r="V60" s="50">
        <v>1810</v>
      </c>
      <c r="W60" s="50">
        <v>1820</v>
      </c>
      <c r="X60" s="50">
        <v>1852</v>
      </c>
      <c r="Y60" s="50">
        <v>1852</v>
      </c>
      <c r="Z60" s="50">
        <v>1852</v>
      </c>
      <c r="AA60" s="50">
        <v>2425</v>
      </c>
      <c r="AB60" s="50">
        <f>AA60</f>
        <v>2425</v>
      </c>
      <c r="AC60" s="33">
        <v>2026</v>
      </c>
    </row>
    <row r="61" spans="1:30" s="6" customFormat="1" ht="57.75" customHeight="1" x14ac:dyDescent="0.3">
      <c r="A61" s="5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5"/>
      <c r="O61" s="25"/>
      <c r="P61" s="25"/>
      <c r="Q61" s="25"/>
      <c r="R61" s="25"/>
      <c r="S61" s="25"/>
      <c r="T61" s="43" t="s">
        <v>81</v>
      </c>
      <c r="U61" s="129" t="s">
        <v>4</v>
      </c>
      <c r="V61" s="46">
        <v>580</v>
      </c>
      <c r="W61" s="46">
        <v>570</v>
      </c>
      <c r="X61" s="46">
        <v>570</v>
      </c>
      <c r="Y61" s="46">
        <v>570</v>
      </c>
      <c r="Z61" s="46">
        <v>570</v>
      </c>
      <c r="AA61" s="46">
        <v>570</v>
      </c>
      <c r="AB61" s="47">
        <f>AA61</f>
        <v>570</v>
      </c>
      <c r="AC61" s="10">
        <v>2026</v>
      </c>
    </row>
    <row r="62" spans="1:30" s="6" customFormat="1" ht="39" customHeight="1" x14ac:dyDescent="0.25">
      <c r="A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7"/>
      <c r="O62" s="7"/>
      <c r="P62" s="7"/>
      <c r="Q62" s="7"/>
      <c r="R62" s="7"/>
      <c r="S62" s="7"/>
      <c r="T62" s="137" t="s">
        <v>82</v>
      </c>
      <c r="U62" s="140" t="s">
        <v>52</v>
      </c>
      <c r="V62" s="30">
        <v>358540</v>
      </c>
      <c r="W62" s="30">
        <v>704561</v>
      </c>
      <c r="X62" s="26">
        <v>697139.5</v>
      </c>
      <c r="Y62" s="26">
        <v>697139.5</v>
      </c>
      <c r="Z62" s="26">
        <v>697139.5</v>
      </c>
      <c r="AA62" s="26">
        <v>697139.5</v>
      </c>
      <c r="AB62" s="26">
        <v>697139.5</v>
      </c>
      <c r="AC62" s="1">
        <v>2026</v>
      </c>
    </row>
    <row r="63" spans="1:30" s="6" customFormat="1" ht="37.5" customHeight="1" x14ac:dyDescent="0.25">
      <c r="A63" s="5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2" t="s">
        <v>83</v>
      </c>
      <c r="U63" s="131" t="s">
        <v>35</v>
      </c>
      <c r="V63" s="35">
        <v>1</v>
      </c>
      <c r="W63" s="35">
        <v>1</v>
      </c>
      <c r="X63" s="35">
        <v>1</v>
      </c>
      <c r="Y63" s="35">
        <v>1</v>
      </c>
      <c r="Z63" s="35">
        <v>1</v>
      </c>
      <c r="AA63" s="35">
        <v>1</v>
      </c>
      <c r="AB63" s="35">
        <v>1</v>
      </c>
      <c r="AC63" s="33">
        <v>2026</v>
      </c>
    </row>
    <row r="64" spans="1:30" s="6" customFormat="1" ht="53.25" customHeight="1" x14ac:dyDescent="0.45">
      <c r="A64" s="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136" t="s">
        <v>111</v>
      </c>
      <c r="U64" s="131" t="s">
        <v>4</v>
      </c>
      <c r="V64" s="50">
        <v>85</v>
      </c>
      <c r="W64" s="50">
        <v>110</v>
      </c>
      <c r="X64" s="50">
        <v>100</v>
      </c>
      <c r="Y64" s="50">
        <v>100</v>
      </c>
      <c r="Z64" s="50">
        <v>100</v>
      </c>
      <c r="AA64" s="50">
        <v>100</v>
      </c>
      <c r="AB64" s="35">
        <f>AA64</f>
        <v>100</v>
      </c>
      <c r="AC64" s="33">
        <v>2026</v>
      </c>
      <c r="AD64" s="98"/>
    </row>
    <row r="65" spans="1:30" s="6" customFormat="1" ht="30.75" customHeight="1" x14ac:dyDescent="0.25">
      <c r="A65" s="5"/>
      <c r="C65" s="129">
        <v>0</v>
      </c>
      <c r="D65" s="8">
        <v>1</v>
      </c>
      <c r="E65" s="8">
        <v>0</v>
      </c>
      <c r="F65" s="8">
        <v>0</v>
      </c>
      <c r="G65" s="8">
        <v>7</v>
      </c>
      <c r="H65" s="8">
        <v>0</v>
      </c>
      <c r="I65" s="8">
        <v>3</v>
      </c>
      <c r="J65" s="8">
        <v>0</v>
      </c>
      <c r="K65" s="8">
        <v>2</v>
      </c>
      <c r="L65" s="8">
        <v>1</v>
      </c>
      <c r="M65" s="8">
        <v>0</v>
      </c>
      <c r="N65" s="8">
        <v>3</v>
      </c>
      <c r="O65" s="8" t="s">
        <v>42</v>
      </c>
      <c r="P65" s="8">
        <v>0</v>
      </c>
      <c r="Q65" s="8">
        <v>6</v>
      </c>
      <c r="R65" s="8">
        <v>9</v>
      </c>
      <c r="S65" s="8">
        <v>0</v>
      </c>
      <c r="T65" s="147" t="s">
        <v>84</v>
      </c>
      <c r="U65" s="150" t="s">
        <v>13</v>
      </c>
      <c r="V65" s="12">
        <v>1024</v>
      </c>
      <c r="W65" s="12">
        <v>1419.4</v>
      </c>
      <c r="X65" s="12">
        <v>1557.2</v>
      </c>
      <c r="Y65" s="12">
        <v>1557.2</v>
      </c>
      <c r="Z65" s="12">
        <v>1557.2</v>
      </c>
      <c r="AA65" s="12">
        <v>1557.2</v>
      </c>
      <c r="AB65" s="12">
        <f>AA65+Z65+Y65+X65+W65+V65</f>
        <v>8672.2000000000007</v>
      </c>
      <c r="AC65" s="10">
        <v>2026</v>
      </c>
    </row>
    <row r="66" spans="1:30" s="6" customFormat="1" ht="25.5" customHeight="1" x14ac:dyDescent="0.25">
      <c r="A66" s="5"/>
      <c r="C66" s="129">
        <v>0</v>
      </c>
      <c r="D66" s="8">
        <v>1</v>
      </c>
      <c r="E66" s="8">
        <v>0</v>
      </c>
      <c r="F66" s="8">
        <v>0</v>
      </c>
      <c r="G66" s="8">
        <v>7</v>
      </c>
      <c r="H66" s="8">
        <v>0</v>
      </c>
      <c r="I66" s="8">
        <v>3</v>
      </c>
      <c r="J66" s="8">
        <v>0</v>
      </c>
      <c r="K66" s="8">
        <v>2</v>
      </c>
      <c r="L66" s="8">
        <v>1</v>
      </c>
      <c r="M66" s="8">
        <v>0</v>
      </c>
      <c r="N66" s="8">
        <v>3</v>
      </c>
      <c r="O66" s="8">
        <v>1</v>
      </c>
      <c r="P66" s="8">
        <v>0</v>
      </c>
      <c r="Q66" s="8">
        <v>6</v>
      </c>
      <c r="R66" s="8">
        <v>9</v>
      </c>
      <c r="S66" s="8">
        <v>0</v>
      </c>
      <c r="T66" s="149"/>
      <c r="U66" s="152"/>
      <c r="V66" s="12">
        <v>30361.7</v>
      </c>
      <c r="W66" s="12">
        <v>41055.300000000003</v>
      </c>
      <c r="X66" s="12">
        <v>29611.8</v>
      </c>
      <c r="Y66" s="12">
        <v>29611.8</v>
      </c>
      <c r="Z66" s="12">
        <v>29611.8</v>
      </c>
      <c r="AA66" s="12">
        <v>29611.8</v>
      </c>
      <c r="AB66" s="12">
        <f>AA66+Z66+Y66+X66+W66+V66</f>
        <v>189864.2</v>
      </c>
      <c r="AC66" s="10">
        <v>2026</v>
      </c>
    </row>
    <row r="67" spans="1:30" s="6" customFormat="1" ht="59.25" customHeight="1" x14ac:dyDescent="0.25">
      <c r="A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3" t="s">
        <v>85</v>
      </c>
      <c r="U67" s="129" t="s">
        <v>4</v>
      </c>
      <c r="V67" s="15">
        <v>186</v>
      </c>
      <c r="W67" s="15">
        <v>187</v>
      </c>
      <c r="X67" s="15">
        <v>191</v>
      </c>
      <c r="Y67" s="15">
        <v>191</v>
      </c>
      <c r="Z67" s="15">
        <v>191</v>
      </c>
      <c r="AA67" s="15">
        <v>191</v>
      </c>
      <c r="AB67" s="15">
        <v>191</v>
      </c>
      <c r="AC67" s="10">
        <v>2026</v>
      </c>
    </row>
    <row r="68" spans="1:30" s="6" customFormat="1" ht="78" customHeight="1" x14ac:dyDescent="0.25">
      <c r="A68" s="5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" t="s">
        <v>86</v>
      </c>
      <c r="U68" s="92" t="s">
        <v>12</v>
      </c>
      <c r="V68" s="66">
        <f>V71+V73+V75+V77+V79+V81+V83+V85+V89+V93+V86+V87</f>
        <v>9675.6</v>
      </c>
      <c r="W68" s="66">
        <f>W71</f>
        <v>9903.5</v>
      </c>
      <c r="X68" s="66">
        <f>X71+X77+X75</f>
        <v>1066.4000000000001</v>
      </c>
      <c r="Y68" s="66">
        <f>Y71+Y77+Y75</f>
        <v>0</v>
      </c>
      <c r="Z68" s="66">
        <f>Z71+Z73+Z75+Z77+Z79+Z81+Z83+Z85+Z86+Z87+Z89+Z90+Z91+Z93</f>
        <v>0</v>
      </c>
      <c r="AA68" s="66">
        <f>AA71+AA73+AA75+AA77+AA79+AA81+AA83+AA85+AA86+AA87+AA89+AA90+AA91+AA93</f>
        <v>582744.1</v>
      </c>
      <c r="AB68" s="66">
        <f>AB71+AB73+AB75+AB77+AB79+AB81+AB83+AB85+AB89+AB93+AB86+AB87++AB90+AB91</f>
        <v>603389.6</v>
      </c>
      <c r="AC68" s="93">
        <v>2026</v>
      </c>
    </row>
    <row r="69" spans="1:30" s="6" customFormat="1" ht="38.25" customHeight="1" x14ac:dyDescent="0.25">
      <c r="A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43" t="s">
        <v>87</v>
      </c>
      <c r="U69" s="129" t="s">
        <v>3</v>
      </c>
      <c r="V69" s="37">
        <v>15</v>
      </c>
      <c r="W69" s="37">
        <v>15</v>
      </c>
      <c r="X69" s="37">
        <v>15</v>
      </c>
      <c r="Y69" s="37">
        <v>15</v>
      </c>
      <c r="Z69" s="37">
        <v>15</v>
      </c>
      <c r="AA69" s="37">
        <v>18</v>
      </c>
      <c r="AB69" s="37">
        <v>18</v>
      </c>
      <c r="AC69" s="33">
        <v>2026</v>
      </c>
    </row>
    <row r="70" spans="1:30" s="6" customFormat="1" ht="117" customHeight="1" x14ac:dyDescent="0.25">
      <c r="A70" s="106"/>
      <c r="B70" s="10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91" t="s">
        <v>88</v>
      </c>
      <c r="U70" s="140" t="s">
        <v>14</v>
      </c>
      <c r="V70" s="38">
        <v>33.299999999999997</v>
      </c>
      <c r="W70" s="38">
        <v>33.299999999999997</v>
      </c>
      <c r="X70" s="38">
        <v>33.299999999999997</v>
      </c>
      <c r="Y70" s="38">
        <v>33.299999999999997</v>
      </c>
      <c r="Z70" s="38">
        <v>25</v>
      </c>
      <c r="AA70" s="38">
        <v>21.6</v>
      </c>
      <c r="AB70" s="38">
        <f>AA70</f>
        <v>21.6</v>
      </c>
      <c r="AC70" s="131">
        <v>2026</v>
      </c>
    </row>
    <row r="71" spans="1:30" s="6" customFormat="1" ht="59.25" customHeight="1" x14ac:dyDescent="0.25">
      <c r="A71" s="5"/>
      <c r="C71" s="7">
        <v>0</v>
      </c>
      <c r="D71" s="7">
        <v>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2</v>
      </c>
      <c r="L71" s="7">
        <v>1</v>
      </c>
      <c r="M71" s="7">
        <v>0</v>
      </c>
      <c r="N71" s="7">
        <v>4</v>
      </c>
      <c r="O71" s="7">
        <v>9</v>
      </c>
      <c r="P71" s="7">
        <v>9</v>
      </c>
      <c r="Q71" s="94">
        <v>9</v>
      </c>
      <c r="R71" s="28">
        <v>9</v>
      </c>
      <c r="S71" s="28">
        <v>9</v>
      </c>
      <c r="T71" s="108" t="s">
        <v>137</v>
      </c>
      <c r="U71" s="131" t="s">
        <v>13</v>
      </c>
      <c r="V71" s="39">
        <f>1126.4+8549.2</f>
        <v>9675.6</v>
      </c>
      <c r="W71" s="39">
        <v>9903.5</v>
      </c>
      <c r="X71" s="39">
        <v>0</v>
      </c>
      <c r="Y71" s="39">
        <v>0</v>
      </c>
      <c r="Z71" s="39">
        <v>0</v>
      </c>
      <c r="AA71" s="39">
        <v>7500</v>
      </c>
      <c r="AB71" s="39">
        <f>AA71+Z71+Y71+X71+W71+V71</f>
        <v>27079.1</v>
      </c>
      <c r="AC71" s="33">
        <v>2026</v>
      </c>
    </row>
    <row r="72" spans="1:30" s="6" customFormat="1" ht="39.75" customHeight="1" x14ac:dyDescent="0.3">
      <c r="A72" s="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" t="s">
        <v>129</v>
      </c>
      <c r="U72" s="131" t="s">
        <v>3</v>
      </c>
      <c r="V72" s="37">
        <v>2</v>
      </c>
      <c r="W72" s="40">
        <v>2</v>
      </c>
      <c r="X72" s="50">
        <v>0</v>
      </c>
      <c r="Y72" s="40">
        <v>0</v>
      </c>
      <c r="Z72" s="40">
        <v>0</v>
      </c>
      <c r="AA72" s="40">
        <v>5</v>
      </c>
      <c r="AB72" s="37">
        <v>5</v>
      </c>
      <c r="AC72" s="37">
        <v>2026</v>
      </c>
      <c r="AD72" s="109">
        <f>SUM(V72:AA72)</f>
        <v>9</v>
      </c>
    </row>
    <row r="73" spans="1:30" s="6" customFormat="1" ht="58.5" customHeight="1" x14ac:dyDescent="0.25">
      <c r="A73" s="5"/>
      <c r="C73" s="7">
        <v>0</v>
      </c>
      <c r="D73" s="7">
        <v>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2</v>
      </c>
      <c r="L73" s="7">
        <v>1</v>
      </c>
      <c r="M73" s="7">
        <v>0</v>
      </c>
      <c r="N73" s="7">
        <v>4</v>
      </c>
      <c r="O73" s="7">
        <v>9</v>
      </c>
      <c r="P73" s="7">
        <v>9</v>
      </c>
      <c r="Q73" s="94">
        <v>9</v>
      </c>
      <c r="R73" s="28">
        <v>9</v>
      </c>
      <c r="S73" s="28">
        <v>9</v>
      </c>
      <c r="T73" s="2" t="s">
        <v>89</v>
      </c>
      <c r="U73" s="131" t="s">
        <v>13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13000</v>
      </c>
      <c r="AB73" s="39">
        <f>AA73+Z73+Y73+X73+W73+V73</f>
        <v>13000</v>
      </c>
      <c r="AC73" s="33">
        <v>2026</v>
      </c>
    </row>
    <row r="74" spans="1:30" s="6" customFormat="1" ht="63.75" customHeight="1" x14ac:dyDescent="0.25">
      <c r="A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43" t="s">
        <v>122</v>
      </c>
      <c r="U74" s="129" t="s">
        <v>3</v>
      </c>
      <c r="V74" s="46">
        <v>0</v>
      </c>
      <c r="W74" s="44">
        <v>0</v>
      </c>
      <c r="X74" s="44">
        <v>0</v>
      </c>
      <c r="Y74" s="46">
        <v>0</v>
      </c>
      <c r="Z74" s="46">
        <v>0</v>
      </c>
      <c r="AA74" s="46">
        <v>4</v>
      </c>
      <c r="AB74" s="46">
        <v>4</v>
      </c>
      <c r="AC74" s="47">
        <v>2026</v>
      </c>
    </row>
    <row r="75" spans="1:30" s="6" customFormat="1" ht="56.25" customHeight="1" x14ac:dyDescent="0.25">
      <c r="A75" s="5"/>
      <c r="C75" s="8">
        <v>0</v>
      </c>
      <c r="D75" s="8">
        <v>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2</v>
      </c>
      <c r="L75" s="8">
        <v>1</v>
      </c>
      <c r="M75" s="8">
        <v>0</v>
      </c>
      <c r="N75" s="8">
        <v>4</v>
      </c>
      <c r="O75" s="8">
        <v>9</v>
      </c>
      <c r="P75" s="8">
        <v>9</v>
      </c>
      <c r="Q75" s="110">
        <v>9</v>
      </c>
      <c r="R75" s="111">
        <v>9</v>
      </c>
      <c r="S75" s="111">
        <v>9</v>
      </c>
      <c r="T75" s="43" t="s">
        <v>90</v>
      </c>
      <c r="U75" s="129" t="s">
        <v>13</v>
      </c>
      <c r="V75" s="48">
        <v>0</v>
      </c>
      <c r="W75" s="48">
        <v>0</v>
      </c>
      <c r="X75" s="48">
        <v>1066.4000000000001</v>
      </c>
      <c r="Y75" s="48">
        <v>0</v>
      </c>
      <c r="Z75" s="48">
        <v>0</v>
      </c>
      <c r="AA75" s="48">
        <v>1300</v>
      </c>
      <c r="AB75" s="48">
        <f>AA75+Z75+Y75+X75+W75+V75</f>
        <v>2366.4</v>
      </c>
      <c r="AC75" s="10">
        <v>2026</v>
      </c>
    </row>
    <row r="76" spans="1:30" s="6" customFormat="1" ht="60.75" customHeight="1" x14ac:dyDescent="0.25">
      <c r="A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2" t="s">
        <v>123</v>
      </c>
      <c r="U76" s="131" t="s">
        <v>3</v>
      </c>
      <c r="V76" s="41" t="s">
        <v>16</v>
      </c>
      <c r="W76" s="40">
        <v>0</v>
      </c>
      <c r="X76" s="40">
        <v>1</v>
      </c>
      <c r="Y76" s="40">
        <v>0</v>
      </c>
      <c r="Z76" s="40">
        <v>0</v>
      </c>
      <c r="AA76" s="40">
        <v>4</v>
      </c>
      <c r="AB76" s="41" t="s">
        <v>141</v>
      </c>
      <c r="AC76" s="131">
        <v>2026</v>
      </c>
      <c r="AD76" s="112"/>
    </row>
    <row r="77" spans="1:30" s="6" customFormat="1" ht="61.5" customHeight="1" x14ac:dyDescent="0.25">
      <c r="A77" s="5"/>
      <c r="C77" s="7">
        <v>0</v>
      </c>
      <c r="D77" s="7">
        <v>1</v>
      </c>
      <c r="E77" s="7">
        <v>0</v>
      </c>
      <c r="F77" s="7">
        <v>0</v>
      </c>
      <c r="G77" s="7">
        <v>7</v>
      </c>
      <c r="H77" s="7">
        <v>0</v>
      </c>
      <c r="I77" s="7">
        <v>3</v>
      </c>
      <c r="J77" s="7">
        <v>0</v>
      </c>
      <c r="K77" s="7">
        <v>2</v>
      </c>
      <c r="L77" s="7">
        <v>1</v>
      </c>
      <c r="M77" s="7" t="s">
        <v>48</v>
      </c>
      <c r="N77" s="7">
        <v>1</v>
      </c>
      <c r="O77" s="7">
        <v>5</v>
      </c>
      <c r="P77" s="7">
        <v>5</v>
      </c>
      <c r="Q77" s="7">
        <v>1</v>
      </c>
      <c r="R77" s="27">
        <v>9</v>
      </c>
      <c r="S77" s="28">
        <v>5</v>
      </c>
      <c r="T77" s="43" t="s">
        <v>91</v>
      </c>
      <c r="U77" s="131" t="s">
        <v>12</v>
      </c>
      <c r="V77" s="42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244.1</v>
      </c>
      <c r="AB77" s="39">
        <v>244.1</v>
      </c>
      <c r="AC77" s="131">
        <v>2026</v>
      </c>
    </row>
    <row r="78" spans="1:30" s="6" customFormat="1" ht="39.75" customHeight="1" x14ac:dyDescent="0.25">
      <c r="A78" s="5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43" t="s">
        <v>124</v>
      </c>
      <c r="U78" s="131" t="s">
        <v>3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1</v>
      </c>
      <c r="AB78" s="41" t="s">
        <v>54</v>
      </c>
      <c r="AC78" s="131">
        <v>2026</v>
      </c>
    </row>
    <row r="79" spans="1:30" s="6" customFormat="1" ht="37.5" customHeight="1" x14ac:dyDescent="0.25">
      <c r="A79" s="5"/>
      <c r="C79" s="49">
        <v>0</v>
      </c>
      <c r="D79" s="7">
        <v>1</v>
      </c>
      <c r="E79" s="7">
        <v>0</v>
      </c>
      <c r="F79" s="7">
        <v>0</v>
      </c>
      <c r="G79" s="7">
        <v>8</v>
      </c>
      <c r="H79" s="7">
        <v>0</v>
      </c>
      <c r="I79" s="7">
        <v>1</v>
      </c>
      <c r="J79" s="7">
        <v>0</v>
      </c>
      <c r="K79" s="7">
        <v>2</v>
      </c>
      <c r="L79" s="7">
        <v>1</v>
      </c>
      <c r="M79" s="7">
        <v>0</v>
      </c>
      <c r="N79" s="7">
        <v>4</v>
      </c>
      <c r="O79" s="7">
        <v>9</v>
      </c>
      <c r="P79" s="7">
        <v>9</v>
      </c>
      <c r="Q79" s="94">
        <v>9</v>
      </c>
      <c r="R79" s="28">
        <v>9</v>
      </c>
      <c r="S79" s="28">
        <v>9</v>
      </c>
      <c r="T79" s="91" t="s">
        <v>92</v>
      </c>
      <c r="U79" s="131" t="s">
        <v>13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5000</v>
      </c>
      <c r="AB79" s="39">
        <f>AA79+Z79+Y79+X79+W79+V79</f>
        <v>5000</v>
      </c>
      <c r="AC79" s="131">
        <v>2026</v>
      </c>
    </row>
    <row r="80" spans="1:30" s="6" customFormat="1" ht="60" customHeight="1" x14ac:dyDescent="0.25">
      <c r="A80" s="113"/>
      <c r="B80" s="114"/>
      <c r="C80" s="115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5"/>
      <c r="T80" s="117" t="s">
        <v>125</v>
      </c>
      <c r="U80" s="131" t="s">
        <v>3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7</v>
      </c>
      <c r="AB80" s="40">
        <v>7</v>
      </c>
      <c r="AC80" s="131">
        <v>2026</v>
      </c>
    </row>
    <row r="81" spans="1:29" s="6" customFormat="1" ht="77.25" customHeight="1" x14ac:dyDescent="0.25">
      <c r="A81" s="5"/>
      <c r="C81" s="7">
        <v>0</v>
      </c>
      <c r="D81" s="7">
        <v>1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2</v>
      </c>
      <c r="L81" s="7">
        <v>1</v>
      </c>
      <c r="M81" s="7">
        <v>0</v>
      </c>
      <c r="N81" s="7">
        <v>4</v>
      </c>
      <c r="O81" s="7">
        <v>9</v>
      </c>
      <c r="P81" s="7">
        <v>9</v>
      </c>
      <c r="Q81" s="7">
        <v>9</v>
      </c>
      <c r="R81" s="28">
        <v>9</v>
      </c>
      <c r="S81" s="28">
        <v>9</v>
      </c>
      <c r="T81" s="91" t="s">
        <v>93</v>
      </c>
      <c r="U81" s="131" t="s">
        <v>13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700</v>
      </c>
      <c r="AB81" s="39">
        <f>AA81+Z81+Y81+V81+X81+W81</f>
        <v>700</v>
      </c>
      <c r="AC81" s="131">
        <v>2026</v>
      </c>
    </row>
    <row r="82" spans="1:29" s="6" customFormat="1" ht="59.25" customHeight="1" x14ac:dyDescent="0.25">
      <c r="A82" s="5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8"/>
      <c r="O82" s="8"/>
      <c r="P82" s="8"/>
      <c r="Q82" s="8"/>
      <c r="R82" s="8"/>
      <c r="S82" s="8"/>
      <c r="T82" s="117" t="s">
        <v>126</v>
      </c>
      <c r="U82" s="131" t="s">
        <v>3</v>
      </c>
      <c r="V82" s="40">
        <v>0</v>
      </c>
      <c r="W82" s="40">
        <v>0</v>
      </c>
      <c r="X82" s="40">
        <v>0</v>
      </c>
      <c r="Y82" s="40">
        <v>0</v>
      </c>
      <c r="Z82" s="40">
        <v>0</v>
      </c>
      <c r="AA82" s="40">
        <v>1</v>
      </c>
      <c r="AB82" s="40">
        <v>1</v>
      </c>
      <c r="AC82" s="131">
        <v>2026</v>
      </c>
    </row>
    <row r="83" spans="1:29" s="6" customFormat="1" ht="66" customHeight="1" x14ac:dyDescent="0.25">
      <c r="A83" s="5"/>
      <c r="C83" s="8">
        <v>0</v>
      </c>
      <c r="D83" s="8">
        <v>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2</v>
      </c>
      <c r="L83" s="8">
        <v>1</v>
      </c>
      <c r="M83" s="8">
        <v>0</v>
      </c>
      <c r="N83" s="7">
        <v>4</v>
      </c>
      <c r="O83" s="7">
        <v>9</v>
      </c>
      <c r="P83" s="7">
        <v>9</v>
      </c>
      <c r="Q83" s="7">
        <v>9</v>
      </c>
      <c r="R83" s="28">
        <v>9</v>
      </c>
      <c r="S83" s="28">
        <v>9</v>
      </c>
      <c r="T83" s="36" t="s">
        <v>37</v>
      </c>
      <c r="U83" s="129" t="s">
        <v>12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5000</v>
      </c>
      <c r="AB83" s="12">
        <v>5000</v>
      </c>
      <c r="AC83" s="10">
        <v>2026</v>
      </c>
    </row>
    <row r="84" spans="1:29" s="6" customFormat="1" ht="21.75" customHeight="1" x14ac:dyDescent="0.25">
      <c r="A84" s="5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1" t="s">
        <v>94</v>
      </c>
      <c r="U84" s="129" t="s">
        <v>3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1</v>
      </c>
      <c r="AC84" s="10">
        <v>2026</v>
      </c>
    </row>
    <row r="85" spans="1:29" s="6" customFormat="1" ht="21.75" customHeight="1" x14ac:dyDescent="0.25">
      <c r="A85" s="5"/>
      <c r="C85" s="8">
        <v>0</v>
      </c>
      <c r="D85" s="8">
        <v>1</v>
      </c>
      <c r="E85" s="8">
        <v>0</v>
      </c>
      <c r="F85" s="8">
        <v>0</v>
      </c>
      <c r="G85" s="8">
        <v>8</v>
      </c>
      <c r="H85" s="8">
        <v>0</v>
      </c>
      <c r="I85" s="8">
        <v>1</v>
      </c>
      <c r="J85" s="8">
        <v>0</v>
      </c>
      <c r="K85" s="8">
        <v>2</v>
      </c>
      <c r="L85" s="8">
        <v>1</v>
      </c>
      <c r="M85" s="8">
        <v>0</v>
      </c>
      <c r="N85" s="8">
        <v>4</v>
      </c>
      <c r="O85" s="7">
        <v>9</v>
      </c>
      <c r="P85" s="7">
        <v>9</v>
      </c>
      <c r="Q85" s="94">
        <v>9</v>
      </c>
      <c r="R85" s="28">
        <v>9</v>
      </c>
      <c r="S85" s="28">
        <v>9</v>
      </c>
      <c r="T85" s="147" t="s">
        <v>95</v>
      </c>
      <c r="U85" s="150" t="s">
        <v>12</v>
      </c>
      <c r="V85" s="12">
        <v>0</v>
      </c>
      <c r="W85" s="12">
        <v>0</v>
      </c>
      <c r="X85" s="12">
        <v>0</v>
      </c>
      <c r="Y85" s="48">
        <v>0</v>
      </c>
      <c r="Z85" s="12">
        <v>0</v>
      </c>
      <c r="AA85" s="12">
        <v>23800</v>
      </c>
      <c r="AB85" s="12">
        <f>Y85+Z85+AA85</f>
        <v>23800</v>
      </c>
      <c r="AC85" s="10">
        <v>2026</v>
      </c>
    </row>
    <row r="86" spans="1:29" s="6" customFormat="1" ht="20.25" customHeight="1" x14ac:dyDescent="0.25">
      <c r="A86" s="5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48"/>
      <c r="U86" s="178"/>
      <c r="V86" s="12">
        <v>0</v>
      </c>
      <c r="W86" s="12">
        <v>0</v>
      </c>
      <c r="X86" s="12">
        <v>0</v>
      </c>
      <c r="Y86" s="48">
        <v>0</v>
      </c>
      <c r="Z86" s="12">
        <v>0</v>
      </c>
      <c r="AA86" s="12">
        <v>55900</v>
      </c>
      <c r="AB86" s="12">
        <f>Y86+Z86+AA86</f>
        <v>55900</v>
      </c>
      <c r="AC86" s="10">
        <v>2026</v>
      </c>
    </row>
    <row r="87" spans="1:29" s="6" customFormat="1" ht="19.5" customHeight="1" x14ac:dyDescent="0.25">
      <c r="A87" s="5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49"/>
      <c r="U87" s="179"/>
      <c r="V87" s="12">
        <v>0</v>
      </c>
      <c r="W87" s="12">
        <v>0</v>
      </c>
      <c r="X87" s="12">
        <v>0</v>
      </c>
      <c r="Y87" s="48">
        <v>0</v>
      </c>
      <c r="Z87" s="12">
        <v>0</v>
      </c>
      <c r="AA87" s="12">
        <v>220300</v>
      </c>
      <c r="AB87" s="12">
        <f>AA87+Z87+Y87</f>
        <v>220300</v>
      </c>
      <c r="AC87" s="10">
        <v>2026</v>
      </c>
    </row>
    <row r="88" spans="1:29" s="6" customFormat="1" ht="20.25" customHeight="1" x14ac:dyDescent="0.3">
      <c r="A88" s="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13" t="s">
        <v>96</v>
      </c>
      <c r="U88" s="129" t="s">
        <v>3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1</v>
      </c>
      <c r="AC88" s="10">
        <v>2026</v>
      </c>
    </row>
    <row r="89" spans="1:29" s="6" customFormat="1" ht="21" customHeight="1" x14ac:dyDescent="0.25">
      <c r="A89" s="5"/>
      <c r="C89" s="8">
        <v>0</v>
      </c>
      <c r="D89" s="8">
        <v>1</v>
      </c>
      <c r="E89" s="8">
        <v>0</v>
      </c>
      <c r="F89" s="8">
        <v>0</v>
      </c>
      <c r="G89" s="8">
        <v>8</v>
      </c>
      <c r="H89" s="8">
        <v>0</v>
      </c>
      <c r="I89" s="8">
        <v>1</v>
      </c>
      <c r="J89" s="8">
        <v>0</v>
      </c>
      <c r="K89" s="8">
        <v>2</v>
      </c>
      <c r="L89" s="8">
        <v>1</v>
      </c>
      <c r="M89" s="8">
        <v>0</v>
      </c>
      <c r="N89" s="8">
        <v>4</v>
      </c>
      <c r="O89" s="7">
        <v>9</v>
      </c>
      <c r="P89" s="7">
        <v>9</v>
      </c>
      <c r="Q89" s="94">
        <v>9</v>
      </c>
      <c r="R89" s="28">
        <v>9</v>
      </c>
      <c r="S89" s="28">
        <v>9</v>
      </c>
      <c r="T89" s="144" t="s">
        <v>47</v>
      </c>
      <c r="U89" s="150" t="s">
        <v>12</v>
      </c>
      <c r="V89" s="12">
        <v>0</v>
      </c>
      <c r="W89" s="12">
        <v>0</v>
      </c>
      <c r="X89" s="12">
        <v>0</v>
      </c>
      <c r="Y89" s="12">
        <v>0</v>
      </c>
      <c r="Z89" s="127">
        <v>0</v>
      </c>
      <c r="AA89" s="12">
        <v>15000</v>
      </c>
      <c r="AB89" s="12">
        <v>15000</v>
      </c>
      <c r="AC89" s="10">
        <v>2026</v>
      </c>
    </row>
    <row r="90" spans="1:29" s="6" customFormat="1" ht="23.25" customHeight="1" x14ac:dyDescent="0.25">
      <c r="A90" s="5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45"/>
      <c r="U90" s="178"/>
      <c r="V90" s="12">
        <v>0</v>
      </c>
      <c r="W90" s="12">
        <v>0</v>
      </c>
      <c r="X90" s="12">
        <v>0</v>
      </c>
      <c r="Y90" s="12">
        <v>0</v>
      </c>
      <c r="Z90" s="127">
        <v>0</v>
      </c>
      <c r="AA90" s="12">
        <v>45000</v>
      </c>
      <c r="AB90" s="12">
        <v>45000</v>
      </c>
      <c r="AC90" s="10">
        <v>2026</v>
      </c>
    </row>
    <row r="91" spans="1:29" s="6" customFormat="1" ht="19.5" customHeight="1" x14ac:dyDescent="0.25">
      <c r="A91" s="5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46"/>
      <c r="U91" s="179"/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140000</v>
      </c>
      <c r="AB91" s="12">
        <v>140000</v>
      </c>
      <c r="AC91" s="10">
        <v>2026</v>
      </c>
    </row>
    <row r="92" spans="1:29" s="6" customFormat="1" ht="38.25" customHeight="1" x14ac:dyDescent="0.3">
      <c r="A92" s="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11" t="s">
        <v>39</v>
      </c>
      <c r="U92" s="129" t="s">
        <v>3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1</v>
      </c>
      <c r="AC92" s="10">
        <v>2026</v>
      </c>
    </row>
    <row r="93" spans="1:29" s="6" customFormat="1" ht="66" customHeight="1" x14ac:dyDescent="0.25">
      <c r="A93" s="5"/>
      <c r="C93" s="8">
        <v>0</v>
      </c>
      <c r="D93" s="8">
        <v>1</v>
      </c>
      <c r="E93" s="8">
        <v>0</v>
      </c>
      <c r="F93" s="8">
        <v>0</v>
      </c>
      <c r="G93" s="8">
        <v>7</v>
      </c>
      <c r="H93" s="8">
        <v>0</v>
      </c>
      <c r="I93" s="8">
        <v>3</v>
      </c>
      <c r="J93" s="8">
        <v>0</v>
      </c>
      <c r="K93" s="8">
        <v>2</v>
      </c>
      <c r="L93" s="8">
        <v>1</v>
      </c>
      <c r="M93" s="8">
        <v>0</v>
      </c>
      <c r="N93" s="8">
        <v>4</v>
      </c>
      <c r="O93" s="7">
        <v>9</v>
      </c>
      <c r="P93" s="7">
        <v>9</v>
      </c>
      <c r="Q93" s="94">
        <v>9</v>
      </c>
      <c r="R93" s="28">
        <v>9</v>
      </c>
      <c r="S93" s="28">
        <v>9</v>
      </c>
      <c r="T93" s="11" t="s">
        <v>116</v>
      </c>
      <c r="U93" s="129" t="s">
        <v>12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50000</v>
      </c>
      <c r="AB93" s="12">
        <f>AA93+Z93</f>
        <v>50000</v>
      </c>
      <c r="AC93" s="10">
        <v>2026</v>
      </c>
    </row>
    <row r="94" spans="1:29" s="6" customFormat="1" ht="24.75" customHeight="1" x14ac:dyDescent="0.3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4" t="s">
        <v>38</v>
      </c>
      <c r="U94" s="129" t="s">
        <v>3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1</v>
      </c>
      <c r="AB94" s="9">
        <v>1</v>
      </c>
      <c r="AC94" s="10">
        <v>2026</v>
      </c>
    </row>
    <row r="95" spans="1:29" s="6" customFormat="1" ht="64.5" customHeight="1" x14ac:dyDescent="0.25">
      <c r="A95" s="5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24" t="s">
        <v>97</v>
      </c>
      <c r="U95" s="17" t="s">
        <v>12</v>
      </c>
      <c r="V95" s="18">
        <f t="shared" ref="V95:AA95" si="4">V96+V109</f>
        <v>16025.2</v>
      </c>
      <c r="W95" s="18">
        <f>W96+W109</f>
        <v>28740.199999999997</v>
      </c>
      <c r="X95" s="18">
        <f t="shared" si="4"/>
        <v>17192.400000000001</v>
      </c>
      <c r="Y95" s="18">
        <f t="shared" si="4"/>
        <v>18258.800000000003</v>
      </c>
      <c r="Z95" s="18">
        <f t="shared" si="4"/>
        <v>18258.800000000003</v>
      </c>
      <c r="AA95" s="18">
        <f t="shared" si="4"/>
        <v>29771.5</v>
      </c>
      <c r="AB95" s="18">
        <f>SUM(V95:AA95)</f>
        <v>128246.90000000001</v>
      </c>
      <c r="AC95" s="10">
        <v>2026</v>
      </c>
    </row>
    <row r="96" spans="1:29" s="6" customFormat="1" ht="57" customHeight="1" x14ac:dyDescent="0.3">
      <c r="A96" s="5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" t="s">
        <v>98</v>
      </c>
      <c r="U96" s="92" t="s">
        <v>12</v>
      </c>
      <c r="V96" s="66">
        <f>V100+V102+V103</f>
        <v>7817.8</v>
      </c>
      <c r="W96" s="66">
        <f>W100+W102+W105+W106+W107</f>
        <v>19973.599999999999</v>
      </c>
      <c r="X96" s="66">
        <f>X100+X102</f>
        <v>8133.8</v>
      </c>
      <c r="Y96" s="66">
        <f>Y100+Y102</f>
        <v>9200.2000000000007</v>
      </c>
      <c r="Z96" s="66">
        <f>Z100+Z102</f>
        <v>9150.2000000000007</v>
      </c>
      <c r="AA96" s="66">
        <f>AA100+AA102</f>
        <v>21405.9</v>
      </c>
      <c r="AB96" s="66">
        <f>SUM(V96:AA96)</f>
        <v>75681.5</v>
      </c>
      <c r="AC96" s="33">
        <v>2026</v>
      </c>
    </row>
    <row r="97" spans="1:30" s="6" customFormat="1" ht="36.75" customHeight="1" x14ac:dyDescent="0.25">
      <c r="A97" s="5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43" t="s">
        <v>99</v>
      </c>
      <c r="U97" s="129" t="s">
        <v>14</v>
      </c>
      <c r="V97" s="12">
        <v>30</v>
      </c>
      <c r="W97" s="12">
        <v>55.2</v>
      </c>
      <c r="X97" s="12">
        <v>55.2</v>
      </c>
      <c r="Y97" s="12">
        <v>58.3</v>
      </c>
      <c r="Z97" s="12">
        <v>58.3</v>
      </c>
      <c r="AA97" s="12">
        <v>58.6</v>
      </c>
      <c r="AB97" s="12">
        <v>58.6</v>
      </c>
      <c r="AC97" s="10">
        <v>2026</v>
      </c>
    </row>
    <row r="98" spans="1:30" s="6" customFormat="1" ht="38.25" customHeight="1" x14ac:dyDescent="0.4">
      <c r="A98" s="5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3" t="s">
        <v>133</v>
      </c>
      <c r="U98" s="129" t="s">
        <v>3</v>
      </c>
      <c r="V98" s="9">
        <v>46</v>
      </c>
      <c r="W98" s="9">
        <v>47</v>
      </c>
      <c r="X98" s="9">
        <v>47</v>
      </c>
      <c r="Y98" s="9">
        <v>47</v>
      </c>
      <c r="Z98" s="9">
        <v>47</v>
      </c>
      <c r="AA98" s="9">
        <v>47</v>
      </c>
      <c r="AB98" s="9">
        <v>47</v>
      </c>
      <c r="AC98" s="10">
        <v>2026</v>
      </c>
      <c r="AD98" s="118"/>
    </row>
    <row r="99" spans="1:30" s="6" customFormat="1" ht="81" customHeight="1" x14ac:dyDescent="0.25">
      <c r="A99" s="5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37" t="s">
        <v>100</v>
      </c>
      <c r="U99" s="140" t="s">
        <v>14</v>
      </c>
      <c r="V99" s="29">
        <v>8.5</v>
      </c>
      <c r="W99" s="29">
        <v>8.5</v>
      </c>
      <c r="X99" s="29">
        <v>8.5</v>
      </c>
      <c r="Y99" s="29">
        <v>8.5</v>
      </c>
      <c r="Z99" s="29">
        <v>8.5</v>
      </c>
      <c r="AA99" s="29">
        <v>8.5</v>
      </c>
      <c r="AB99" s="29">
        <v>8.5</v>
      </c>
      <c r="AC99" s="1">
        <v>2026</v>
      </c>
    </row>
    <row r="100" spans="1:30" s="6" customFormat="1" ht="45.75" customHeight="1" x14ac:dyDescent="0.35">
      <c r="A100" s="5"/>
      <c r="C100" s="7">
        <v>0</v>
      </c>
      <c r="D100" s="7">
        <v>1</v>
      </c>
      <c r="E100" s="7">
        <v>0</v>
      </c>
      <c r="F100" s="7">
        <v>0</v>
      </c>
      <c r="G100" s="7">
        <v>8</v>
      </c>
      <c r="H100" s="7">
        <v>0</v>
      </c>
      <c r="I100" s="7">
        <v>1</v>
      </c>
      <c r="J100" s="7">
        <v>0</v>
      </c>
      <c r="K100" s="7">
        <v>2</v>
      </c>
      <c r="L100" s="7">
        <v>2</v>
      </c>
      <c r="M100" s="7">
        <v>0</v>
      </c>
      <c r="N100" s="7">
        <v>1</v>
      </c>
      <c r="O100" s="7">
        <v>9</v>
      </c>
      <c r="P100" s="7">
        <v>9</v>
      </c>
      <c r="Q100" s="94">
        <v>9</v>
      </c>
      <c r="R100" s="28">
        <v>9</v>
      </c>
      <c r="S100" s="28">
        <v>9</v>
      </c>
      <c r="T100" s="2" t="s">
        <v>101</v>
      </c>
      <c r="U100" s="131" t="s">
        <v>12</v>
      </c>
      <c r="V100" s="38">
        <v>7701.1</v>
      </c>
      <c r="W100" s="38">
        <v>10445.4</v>
      </c>
      <c r="X100" s="38">
        <v>8121.3</v>
      </c>
      <c r="Y100" s="38">
        <v>9187.7000000000007</v>
      </c>
      <c r="Z100" s="38">
        <v>9137.7000000000007</v>
      </c>
      <c r="AA100" s="38">
        <v>20000</v>
      </c>
      <c r="AB100" s="39">
        <f>SUM(V100:AA100)</f>
        <v>64593.2</v>
      </c>
      <c r="AC100" s="33">
        <v>2026</v>
      </c>
      <c r="AD100" s="103"/>
    </row>
    <row r="101" spans="1:30" s="6" customFormat="1" ht="38.25" customHeight="1" x14ac:dyDescent="0.25">
      <c r="A101" s="5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119"/>
      <c r="Q101" s="119"/>
      <c r="R101" s="119"/>
      <c r="S101" s="119"/>
      <c r="T101" s="120" t="s">
        <v>117</v>
      </c>
      <c r="U101" s="131" t="s">
        <v>3</v>
      </c>
      <c r="V101" s="41" t="s">
        <v>113</v>
      </c>
      <c r="W101" s="41" t="s">
        <v>114</v>
      </c>
      <c r="X101" s="41" t="s">
        <v>115</v>
      </c>
      <c r="Y101" s="41" t="s">
        <v>114</v>
      </c>
      <c r="Z101" s="41" t="s">
        <v>114</v>
      </c>
      <c r="AA101" s="41" t="s">
        <v>34</v>
      </c>
      <c r="AB101" s="32" t="s">
        <v>34</v>
      </c>
      <c r="AC101" s="131">
        <v>2026</v>
      </c>
    </row>
    <row r="102" spans="1:30" s="6" customFormat="1" ht="44.25" customHeight="1" x14ac:dyDescent="0.25">
      <c r="A102" s="5"/>
      <c r="C102" s="7">
        <v>0</v>
      </c>
      <c r="D102" s="7">
        <v>1</v>
      </c>
      <c r="E102" s="7">
        <v>0</v>
      </c>
      <c r="F102" s="7">
        <v>0</v>
      </c>
      <c r="G102" s="7">
        <v>8</v>
      </c>
      <c r="H102" s="7">
        <v>0</v>
      </c>
      <c r="I102" s="7">
        <v>1</v>
      </c>
      <c r="J102" s="7">
        <v>0</v>
      </c>
      <c r="K102" s="7">
        <v>2</v>
      </c>
      <c r="L102" s="7">
        <v>2</v>
      </c>
      <c r="M102" s="7">
        <v>0</v>
      </c>
      <c r="N102" s="7">
        <v>1</v>
      </c>
      <c r="O102" s="7">
        <v>9</v>
      </c>
      <c r="P102" s="7">
        <v>9</v>
      </c>
      <c r="Q102" s="7">
        <v>9</v>
      </c>
      <c r="R102" s="28">
        <v>9</v>
      </c>
      <c r="S102" s="28">
        <v>9</v>
      </c>
      <c r="T102" s="168" t="s">
        <v>102</v>
      </c>
      <c r="U102" s="150" t="s">
        <v>12</v>
      </c>
      <c r="V102" s="48">
        <v>94.7</v>
      </c>
      <c r="W102" s="48">
        <v>25.4</v>
      </c>
      <c r="X102" s="48">
        <v>12.5</v>
      </c>
      <c r="Y102" s="48">
        <v>12.5</v>
      </c>
      <c r="Z102" s="48">
        <v>12.5</v>
      </c>
      <c r="AA102" s="48">
        <v>1405.9</v>
      </c>
      <c r="AB102" s="48">
        <f>AA102+Z102+Y102+X102+W102+V102</f>
        <v>1563.5000000000002</v>
      </c>
      <c r="AC102" s="10">
        <v>2026</v>
      </c>
    </row>
    <row r="103" spans="1:30" s="6" customFormat="1" ht="33.75" customHeight="1" x14ac:dyDescent="0.25">
      <c r="A103" s="5"/>
      <c r="C103" s="7">
        <v>0</v>
      </c>
      <c r="D103" s="7">
        <v>0</v>
      </c>
      <c r="E103" s="7">
        <v>6</v>
      </c>
      <c r="F103" s="7">
        <v>0</v>
      </c>
      <c r="G103" s="7">
        <v>8</v>
      </c>
      <c r="H103" s="7">
        <v>0</v>
      </c>
      <c r="I103" s="7">
        <v>1</v>
      </c>
      <c r="J103" s="7">
        <v>0</v>
      </c>
      <c r="K103" s="7">
        <v>2</v>
      </c>
      <c r="L103" s="7">
        <v>2</v>
      </c>
      <c r="M103" s="7">
        <v>0</v>
      </c>
      <c r="N103" s="7">
        <v>1</v>
      </c>
      <c r="O103" s="7">
        <v>9</v>
      </c>
      <c r="P103" s="7">
        <v>9</v>
      </c>
      <c r="Q103" s="7">
        <v>9</v>
      </c>
      <c r="R103" s="28">
        <v>9</v>
      </c>
      <c r="S103" s="28">
        <v>9</v>
      </c>
      <c r="T103" s="170"/>
      <c r="U103" s="152"/>
      <c r="V103" s="26">
        <v>22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26">
        <v>22</v>
      </c>
      <c r="AC103" s="1">
        <v>2021</v>
      </c>
    </row>
    <row r="104" spans="1:30" s="6" customFormat="1" ht="21" customHeight="1" x14ac:dyDescent="0.3">
      <c r="A104" s="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" t="s">
        <v>103</v>
      </c>
      <c r="U104" s="131" t="s">
        <v>3</v>
      </c>
      <c r="V104" s="50">
        <v>3</v>
      </c>
      <c r="W104" s="50">
        <v>1</v>
      </c>
      <c r="X104" s="50">
        <v>1</v>
      </c>
      <c r="Y104" s="50">
        <v>1</v>
      </c>
      <c r="Z104" s="50">
        <v>1</v>
      </c>
      <c r="AA104" s="50">
        <v>1</v>
      </c>
      <c r="AB104" s="50">
        <v>3</v>
      </c>
      <c r="AC104" s="33">
        <v>2026</v>
      </c>
    </row>
    <row r="105" spans="1:30" s="6" customFormat="1" ht="21" customHeight="1" x14ac:dyDescent="0.25">
      <c r="A105" s="5"/>
      <c r="C105" s="7">
        <v>0</v>
      </c>
      <c r="D105" s="7">
        <v>0</v>
      </c>
      <c r="E105" s="7">
        <v>4</v>
      </c>
      <c r="F105" s="7">
        <v>0</v>
      </c>
      <c r="G105" s="7">
        <v>8</v>
      </c>
      <c r="H105" s="7">
        <v>0</v>
      </c>
      <c r="I105" s="7">
        <v>1</v>
      </c>
      <c r="J105" s="7">
        <v>0</v>
      </c>
      <c r="K105" s="7">
        <v>2</v>
      </c>
      <c r="L105" s="7">
        <v>2</v>
      </c>
      <c r="M105" s="7">
        <v>0</v>
      </c>
      <c r="N105" s="7">
        <v>1</v>
      </c>
      <c r="O105" s="7">
        <v>0</v>
      </c>
      <c r="P105" s="7">
        <v>0</v>
      </c>
      <c r="Q105" s="7">
        <v>7</v>
      </c>
      <c r="R105" s="7">
        <v>1</v>
      </c>
      <c r="S105" s="7">
        <v>2</v>
      </c>
      <c r="T105" s="168" t="s">
        <v>138</v>
      </c>
      <c r="U105" s="150" t="s">
        <v>12</v>
      </c>
      <c r="V105" s="48">
        <v>0</v>
      </c>
      <c r="W105" s="48">
        <v>3287.2</v>
      </c>
      <c r="X105" s="48">
        <v>0</v>
      </c>
      <c r="Y105" s="48">
        <v>0</v>
      </c>
      <c r="Z105" s="48">
        <v>0</v>
      </c>
      <c r="AA105" s="48">
        <v>0</v>
      </c>
      <c r="AB105" s="48">
        <f>SUM(V105:AA105)</f>
        <v>3287.2</v>
      </c>
      <c r="AC105" s="10">
        <v>2022</v>
      </c>
    </row>
    <row r="106" spans="1:30" s="6" customFormat="1" ht="19.5" customHeight="1" x14ac:dyDescent="0.25">
      <c r="A106" s="5"/>
      <c r="C106" s="7">
        <v>0</v>
      </c>
      <c r="D106" s="7">
        <v>0</v>
      </c>
      <c r="E106" s="7">
        <v>4</v>
      </c>
      <c r="F106" s="7">
        <v>0</v>
      </c>
      <c r="G106" s="7">
        <v>8</v>
      </c>
      <c r="H106" s="7">
        <v>0</v>
      </c>
      <c r="I106" s="7">
        <v>1</v>
      </c>
      <c r="J106" s="7">
        <v>0</v>
      </c>
      <c r="K106" s="7">
        <v>2</v>
      </c>
      <c r="L106" s="7">
        <v>2</v>
      </c>
      <c r="M106" s="7">
        <v>0</v>
      </c>
      <c r="N106" s="7">
        <v>1</v>
      </c>
      <c r="O106" s="7" t="s">
        <v>42</v>
      </c>
      <c r="P106" s="7">
        <v>0</v>
      </c>
      <c r="Q106" s="7">
        <v>7</v>
      </c>
      <c r="R106" s="7">
        <v>1</v>
      </c>
      <c r="S106" s="7">
        <v>2</v>
      </c>
      <c r="T106" s="169"/>
      <c r="U106" s="151"/>
      <c r="V106" s="48">
        <v>0</v>
      </c>
      <c r="W106" s="48">
        <v>621.6</v>
      </c>
      <c r="X106" s="48">
        <v>0</v>
      </c>
      <c r="Y106" s="48">
        <v>0</v>
      </c>
      <c r="Z106" s="48">
        <v>0</v>
      </c>
      <c r="AA106" s="48">
        <v>0</v>
      </c>
      <c r="AB106" s="48">
        <f>SUM(V106:AA106)</f>
        <v>621.6</v>
      </c>
      <c r="AC106" s="10">
        <v>2022</v>
      </c>
    </row>
    <row r="107" spans="1:30" s="6" customFormat="1" ht="23.25" customHeight="1" x14ac:dyDescent="0.25">
      <c r="A107" s="5"/>
      <c r="C107" s="7">
        <v>0</v>
      </c>
      <c r="D107" s="7">
        <v>0</v>
      </c>
      <c r="E107" s="7">
        <v>4</v>
      </c>
      <c r="F107" s="7">
        <v>0</v>
      </c>
      <c r="G107" s="7">
        <v>8</v>
      </c>
      <c r="H107" s="7">
        <v>0</v>
      </c>
      <c r="I107" s="7">
        <v>1</v>
      </c>
      <c r="J107" s="7">
        <v>0</v>
      </c>
      <c r="K107" s="7">
        <v>2</v>
      </c>
      <c r="L107" s="7">
        <v>2</v>
      </c>
      <c r="M107" s="7">
        <v>0</v>
      </c>
      <c r="N107" s="7">
        <v>1</v>
      </c>
      <c r="O107" s="7">
        <v>1</v>
      </c>
      <c r="P107" s="7">
        <v>0</v>
      </c>
      <c r="Q107" s="7">
        <v>7</v>
      </c>
      <c r="R107" s="28">
        <v>1</v>
      </c>
      <c r="S107" s="28">
        <v>2</v>
      </c>
      <c r="T107" s="170"/>
      <c r="U107" s="152"/>
      <c r="V107" s="48">
        <v>0</v>
      </c>
      <c r="W107" s="48">
        <v>5594</v>
      </c>
      <c r="X107" s="48">
        <v>0</v>
      </c>
      <c r="Y107" s="48">
        <v>0</v>
      </c>
      <c r="Z107" s="48">
        <v>0</v>
      </c>
      <c r="AA107" s="48">
        <v>0</v>
      </c>
      <c r="AB107" s="48">
        <f>SUM(V107:AA107)</f>
        <v>5594</v>
      </c>
      <c r="AC107" s="10">
        <v>2022</v>
      </c>
    </row>
    <row r="108" spans="1:30" s="6" customFormat="1" ht="22.5" customHeight="1" x14ac:dyDescent="0.3">
      <c r="A108" s="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43" t="s">
        <v>134</v>
      </c>
      <c r="U108" s="129" t="s">
        <v>130</v>
      </c>
      <c r="V108" s="44">
        <v>0</v>
      </c>
      <c r="W108" s="46">
        <v>421.8</v>
      </c>
      <c r="X108" s="44">
        <v>0</v>
      </c>
      <c r="Y108" s="44">
        <v>0</v>
      </c>
      <c r="Z108" s="44">
        <v>0</v>
      </c>
      <c r="AA108" s="44">
        <v>0</v>
      </c>
      <c r="AB108" s="46">
        <v>421.8</v>
      </c>
      <c r="AC108" s="10">
        <v>2022</v>
      </c>
    </row>
    <row r="109" spans="1:30" s="6" customFormat="1" ht="40.5" customHeight="1" x14ac:dyDescent="0.3">
      <c r="A109" s="5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" t="s">
        <v>104</v>
      </c>
      <c r="U109" s="17" t="s">
        <v>12</v>
      </c>
      <c r="V109" s="18">
        <f t="shared" ref="V109:AB109" si="5">V111+V113</f>
        <v>8207.4</v>
      </c>
      <c r="W109" s="18">
        <f t="shared" si="5"/>
        <v>8766.6</v>
      </c>
      <c r="X109" s="18">
        <f t="shared" si="5"/>
        <v>9058.6</v>
      </c>
      <c r="Y109" s="18">
        <f t="shared" si="5"/>
        <v>9058.6</v>
      </c>
      <c r="Z109" s="18">
        <f t="shared" si="5"/>
        <v>9108.6</v>
      </c>
      <c r="AA109" s="18">
        <f t="shared" si="5"/>
        <v>8365.6</v>
      </c>
      <c r="AB109" s="18">
        <f t="shared" si="5"/>
        <v>52565.4</v>
      </c>
      <c r="AC109" s="10">
        <v>2026</v>
      </c>
    </row>
    <row r="110" spans="1:30" s="6" customFormat="1" ht="57.75" customHeight="1" x14ac:dyDescent="0.3">
      <c r="A110" s="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13" t="s">
        <v>105</v>
      </c>
      <c r="U110" s="140" t="s">
        <v>14</v>
      </c>
      <c r="V110" s="26">
        <v>93.6</v>
      </c>
      <c r="W110" s="26">
        <v>93.6</v>
      </c>
      <c r="X110" s="26">
        <v>93.6</v>
      </c>
      <c r="Y110" s="26">
        <v>93.6</v>
      </c>
      <c r="Z110" s="26">
        <v>93.6</v>
      </c>
      <c r="AA110" s="26">
        <v>93.6</v>
      </c>
      <c r="AB110" s="26">
        <v>93.6</v>
      </c>
      <c r="AC110" s="1">
        <v>2026</v>
      </c>
    </row>
    <row r="111" spans="1:30" s="6" customFormat="1" ht="60" customHeight="1" x14ac:dyDescent="0.25">
      <c r="A111" s="5"/>
      <c r="C111" s="7">
        <v>0</v>
      </c>
      <c r="D111" s="7">
        <v>1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2</v>
      </c>
      <c r="L111" s="7">
        <v>2</v>
      </c>
      <c r="M111" s="7">
        <v>0</v>
      </c>
      <c r="N111" s="7">
        <v>2</v>
      </c>
      <c r="O111" s="7">
        <v>9</v>
      </c>
      <c r="P111" s="7">
        <v>9</v>
      </c>
      <c r="Q111" s="7">
        <v>9</v>
      </c>
      <c r="R111" s="28">
        <v>9</v>
      </c>
      <c r="S111" s="28">
        <v>9</v>
      </c>
      <c r="T111" s="24" t="s">
        <v>106</v>
      </c>
      <c r="U111" s="129" t="s">
        <v>12</v>
      </c>
      <c r="V111" s="38">
        <v>0</v>
      </c>
      <c r="W111" s="38">
        <v>54</v>
      </c>
      <c r="X111" s="38">
        <v>0</v>
      </c>
      <c r="Y111" s="38">
        <v>0</v>
      </c>
      <c r="Z111" s="38">
        <v>50</v>
      </c>
      <c r="AA111" s="38">
        <v>0</v>
      </c>
      <c r="AB111" s="38">
        <f>V111+W111+X111+Y111+Z111+AA111</f>
        <v>104</v>
      </c>
      <c r="AC111" s="33">
        <v>2025</v>
      </c>
    </row>
    <row r="112" spans="1:30" s="6" customFormat="1" ht="43.5" customHeight="1" x14ac:dyDescent="0.3">
      <c r="A112" s="5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5"/>
      <c r="O112" s="25"/>
      <c r="P112" s="25"/>
      <c r="Q112" s="25"/>
      <c r="R112" s="25"/>
      <c r="S112" s="25"/>
      <c r="T112" s="24" t="s">
        <v>127</v>
      </c>
      <c r="U112" s="140" t="s">
        <v>3</v>
      </c>
      <c r="V112" s="35">
        <v>0</v>
      </c>
      <c r="W112" s="35">
        <v>14</v>
      </c>
      <c r="X112" s="35">
        <v>0</v>
      </c>
      <c r="Y112" s="35">
        <v>0</v>
      </c>
      <c r="Z112" s="35">
        <v>14</v>
      </c>
      <c r="AA112" s="35">
        <v>0</v>
      </c>
      <c r="AB112" s="35">
        <v>14</v>
      </c>
      <c r="AC112" s="33">
        <v>2025</v>
      </c>
    </row>
    <row r="113" spans="1:29" s="6" customFormat="1" ht="41.25" customHeight="1" x14ac:dyDescent="0.25">
      <c r="A113" s="5"/>
      <c r="C113" s="20">
        <v>0</v>
      </c>
      <c r="D113" s="20">
        <v>1</v>
      </c>
      <c r="E113" s="20">
        <v>0</v>
      </c>
      <c r="F113" s="20">
        <v>0</v>
      </c>
      <c r="G113" s="20">
        <v>8</v>
      </c>
      <c r="H113" s="20">
        <v>0</v>
      </c>
      <c r="I113" s="20">
        <v>4</v>
      </c>
      <c r="J113" s="20">
        <v>0</v>
      </c>
      <c r="K113" s="20">
        <v>2</v>
      </c>
      <c r="L113" s="20">
        <v>2</v>
      </c>
      <c r="M113" s="20">
        <v>0</v>
      </c>
      <c r="N113" s="49">
        <v>2</v>
      </c>
      <c r="O113" s="49">
        <v>9</v>
      </c>
      <c r="P113" s="49">
        <v>9</v>
      </c>
      <c r="Q113" s="94">
        <v>9</v>
      </c>
      <c r="R113" s="121">
        <v>9</v>
      </c>
      <c r="S113" s="121">
        <v>9</v>
      </c>
      <c r="T113" s="36" t="s">
        <v>107</v>
      </c>
      <c r="U113" s="129" t="s">
        <v>12</v>
      </c>
      <c r="V113" s="12">
        <f>8402.6-195.2</f>
        <v>8207.4</v>
      </c>
      <c r="W113" s="12">
        <v>8712.6</v>
      </c>
      <c r="X113" s="12">
        <v>9058.6</v>
      </c>
      <c r="Y113" s="12">
        <v>9058.6</v>
      </c>
      <c r="Z113" s="12">
        <v>9058.6</v>
      </c>
      <c r="AA113" s="12">
        <v>8365.6</v>
      </c>
      <c r="AB113" s="12">
        <f>AA113+Z113+Y113+X113+W113+V113</f>
        <v>52461.4</v>
      </c>
      <c r="AC113" s="10">
        <v>2026</v>
      </c>
    </row>
    <row r="114" spans="1:29" s="6" customFormat="1" ht="37.5" customHeight="1" x14ac:dyDescent="0.25">
      <c r="A114" s="5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3" t="s">
        <v>108</v>
      </c>
      <c r="U114" s="129" t="s">
        <v>14</v>
      </c>
      <c r="V114" s="9">
        <v>100</v>
      </c>
      <c r="W114" s="9">
        <v>100</v>
      </c>
      <c r="X114" s="9">
        <v>100</v>
      </c>
      <c r="Y114" s="9">
        <v>100</v>
      </c>
      <c r="Z114" s="9">
        <v>100</v>
      </c>
      <c r="AA114" s="9">
        <v>100</v>
      </c>
      <c r="AB114" s="9">
        <v>100</v>
      </c>
      <c r="AC114" s="10">
        <v>2026</v>
      </c>
    </row>
    <row r="115" spans="1:29" s="6" customFormat="1" ht="39" customHeight="1" x14ac:dyDescent="0.3">
      <c r="A115" s="5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" t="s">
        <v>109</v>
      </c>
      <c r="U115" s="131" t="s">
        <v>35</v>
      </c>
      <c r="V115" s="35">
        <v>1</v>
      </c>
      <c r="W115" s="35">
        <v>1</v>
      </c>
      <c r="X115" s="35">
        <v>1</v>
      </c>
      <c r="Y115" s="35">
        <v>1</v>
      </c>
      <c r="Z115" s="35">
        <v>1</v>
      </c>
      <c r="AA115" s="35">
        <v>1</v>
      </c>
      <c r="AB115" s="35">
        <v>1</v>
      </c>
      <c r="AC115" s="8">
        <v>2026</v>
      </c>
    </row>
    <row r="116" spans="1:29" s="6" customFormat="1" ht="42" customHeight="1" x14ac:dyDescent="0.25">
      <c r="A116" s="5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43" t="s">
        <v>128</v>
      </c>
      <c r="U116" s="129" t="s">
        <v>4</v>
      </c>
      <c r="V116" s="9">
        <v>50</v>
      </c>
      <c r="W116" s="9">
        <v>95</v>
      </c>
      <c r="X116" s="9">
        <v>50</v>
      </c>
      <c r="Y116" s="9">
        <v>50</v>
      </c>
      <c r="Z116" s="9">
        <v>50</v>
      </c>
      <c r="AA116" s="9">
        <v>50</v>
      </c>
      <c r="AB116" s="9">
        <f>AA116</f>
        <v>50</v>
      </c>
      <c r="AC116" s="10">
        <v>2026</v>
      </c>
    </row>
    <row r="117" spans="1:29" s="62" customFormat="1" ht="119.25" customHeight="1" x14ac:dyDescent="0.4">
      <c r="A117" s="123"/>
      <c r="B117" s="123"/>
      <c r="C117" s="124"/>
      <c r="D117" s="124"/>
      <c r="E117" s="180" t="s">
        <v>139</v>
      </c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56"/>
      <c r="X117" s="181" t="s">
        <v>140</v>
      </c>
      <c r="Y117" s="181"/>
      <c r="Z117" s="181"/>
      <c r="AA117" s="181"/>
      <c r="AB117" s="181"/>
      <c r="AC117" s="125" t="s">
        <v>51</v>
      </c>
    </row>
    <row r="118" spans="1:29" s="62" customFormat="1" ht="71.45" customHeight="1" x14ac:dyDescent="0.25">
      <c r="A118" s="123"/>
      <c r="B118" s="123"/>
      <c r="C118" s="171"/>
      <c r="D118" s="171"/>
      <c r="E118" s="128"/>
      <c r="Z118" s="63"/>
      <c r="AA118" s="63"/>
    </row>
    <row r="119" spans="1:29" s="62" customFormat="1" ht="20.25" x14ac:dyDescent="0.25">
      <c r="A119" s="123"/>
      <c r="B119" s="123"/>
      <c r="C119" s="123"/>
      <c r="D119" s="123"/>
      <c r="E119" s="123"/>
      <c r="F119" s="172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64"/>
    </row>
    <row r="120" spans="1:29" s="62" customFormat="1" x14ac:dyDescent="0.25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</row>
    <row r="121" spans="1:29" s="62" customFormat="1" x14ac:dyDescent="0.25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64"/>
      <c r="U121" s="64"/>
      <c r="V121" s="64"/>
      <c r="W121" s="64"/>
      <c r="X121" s="64"/>
      <c r="Y121" s="64"/>
      <c r="Z121" s="65"/>
      <c r="AA121" s="65"/>
      <c r="AB121" s="64"/>
      <c r="AC121" s="64"/>
    </row>
    <row r="122" spans="1:29" s="62" customFormat="1" x14ac:dyDescent="0.25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</row>
    <row r="123" spans="1:29" s="62" customFormat="1" x14ac:dyDescent="0.25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</row>
    <row r="124" spans="1:29" s="62" customFormat="1" x14ac:dyDescent="0.25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</row>
    <row r="125" spans="1:29" s="62" customFormat="1" x14ac:dyDescent="0.25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</row>
    <row r="126" spans="1:29" s="62" customFormat="1" x14ac:dyDescent="0.25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</row>
    <row r="127" spans="1:29" s="62" customFormat="1" x14ac:dyDescent="0.25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</row>
    <row r="128" spans="1:29" s="62" customFormat="1" x14ac:dyDescent="0.25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</row>
    <row r="129" spans="1:29" s="62" customFormat="1" x14ac:dyDescent="0.25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</row>
    <row r="130" spans="1:29" s="62" customFormat="1" x14ac:dyDescent="0.25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</row>
    <row r="131" spans="1:29" s="62" customFormat="1" x14ac:dyDescent="0.25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</row>
    <row r="132" spans="1:29" s="62" customFormat="1" x14ac:dyDescent="0.25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</row>
    <row r="133" spans="1:29" s="62" customFormat="1" x14ac:dyDescent="0.25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</row>
    <row r="134" spans="1:29" s="62" customFormat="1" x14ac:dyDescent="0.25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</row>
    <row r="135" spans="1:29" s="62" customFormat="1" x14ac:dyDescent="0.25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</row>
    <row r="136" spans="1:29" s="62" customFormat="1" x14ac:dyDescent="0.25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</row>
    <row r="137" spans="1:29" s="62" customFormat="1" x14ac:dyDescent="0.25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</row>
    <row r="138" spans="1:29" s="62" customFormat="1" x14ac:dyDescent="0.25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</row>
    <row r="139" spans="1:29" s="62" customFormat="1" x14ac:dyDescent="0.25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</row>
    <row r="140" spans="1:29" s="62" customFormat="1" x14ac:dyDescent="0.25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</row>
    <row r="141" spans="1:29" s="62" customFormat="1" x14ac:dyDescent="0.25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</row>
    <row r="142" spans="1:29" s="62" customFormat="1" x14ac:dyDescent="0.25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</row>
    <row r="143" spans="1:29" s="62" customFormat="1" x14ac:dyDescent="0.25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</row>
    <row r="144" spans="1:29" s="62" customFormat="1" x14ac:dyDescent="0.25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</row>
    <row r="145" spans="1:29" s="62" customFormat="1" x14ac:dyDescent="0.25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</row>
    <row r="146" spans="1:29" s="62" customFormat="1" x14ac:dyDescent="0.25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</row>
    <row r="147" spans="1:29" s="62" customFormat="1" x14ac:dyDescent="0.25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</row>
    <row r="148" spans="1:29" s="62" customFormat="1" x14ac:dyDescent="0.25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</row>
    <row r="149" spans="1:29" s="62" customFormat="1" x14ac:dyDescent="0.25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</row>
    <row r="150" spans="1:29" s="62" customFormat="1" x14ac:dyDescent="0.25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</row>
    <row r="151" spans="1:29" s="62" customFormat="1" x14ac:dyDescent="0.25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</row>
    <row r="152" spans="1:29" s="62" customFormat="1" x14ac:dyDescent="0.25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</row>
    <row r="153" spans="1:29" s="62" customFormat="1" x14ac:dyDescent="0.25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</row>
    <row r="154" spans="1:29" s="62" customFormat="1" x14ac:dyDescent="0.25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</row>
    <row r="155" spans="1:29" s="62" customFormat="1" x14ac:dyDescent="0.25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</row>
    <row r="156" spans="1:29" s="62" customFormat="1" x14ac:dyDescent="0.25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</row>
    <row r="157" spans="1:29" s="62" customFormat="1" x14ac:dyDescent="0.25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</row>
    <row r="158" spans="1:29" s="62" customFormat="1" x14ac:dyDescent="0.25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</row>
    <row r="159" spans="1:29" s="62" customFormat="1" x14ac:dyDescent="0.25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</row>
    <row r="160" spans="1:29" s="62" customFormat="1" x14ac:dyDescent="0.25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</row>
    <row r="161" spans="1:29" s="62" customFormat="1" x14ac:dyDescent="0.25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</row>
    <row r="162" spans="1:29" s="62" customFormat="1" x14ac:dyDescent="0.25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</row>
    <row r="163" spans="1:29" s="62" customFormat="1" x14ac:dyDescent="0.25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</row>
    <row r="164" spans="1:29" s="62" customFormat="1" x14ac:dyDescent="0.25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</row>
    <row r="165" spans="1:29" s="62" customFormat="1" x14ac:dyDescent="0.25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</row>
    <row r="166" spans="1:29" s="62" customFormat="1" x14ac:dyDescent="0.25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</row>
    <row r="167" spans="1:29" s="62" customFormat="1" x14ac:dyDescent="0.25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</row>
    <row r="168" spans="1:29" s="62" customFormat="1" x14ac:dyDescent="0.25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</row>
    <row r="169" spans="1:29" s="62" customFormat="1" x14ac:dyDescent="0.25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</row>
    <row r="170" spans="1:29" s="62" customFormat="1" x14ac:dyDescent="0.25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</row>
    <row r="171" spans="1:29" s="62" customFormat="1" x14ac:dyDescent="0.25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</row>
    <row r="172" spans="1:29" s="62" customFormat="1" x14ac:dyDescent="0.25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</row>
    <row r="173" spans="1:29" s="62" customFormat="1" x14ac:dyDescent="0.25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</row>
    <row r="174" spans="1:29" s="62" customFormat="1" x14ac:dyDescent="0.25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</row>
    <row r="175" spans="1:29" s="62" customFormat="1" x14ac:dyDescent="0.2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</row>
    <row r="176" spans="1:29" s="62" customFormat="1" x14ac:dyDescent="0.25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</row>
    <row r="177" spans="1:29" s="62" customFormat="1" x14ac:dyDescent="0.25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</row>
    <row r="178" spans="1:29" s="62" customFormat="1" x14ac:dyDescent="0.25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</row>
    <row r="179" spans="1:29" s="62" customFormat="1" x14ac:dyDescent="0.25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</row>
    <row r="180" spans="1:29" s="62" customFormat="1" x14ac:dyDescent="0.25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</row>
    <row r="181" spans="1:29" s="62" customFormat="1" x14ac:dyDescent="0.25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</row>
    <row r="182" spans="1:29" s="62" customFormat="1" x14ac:dyDescent="0.25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</row>
    <row r="183" spans="1:29" s="62" customFormat="1" x14ac:dyDescent="0.25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</row>
    <row r="184" spans="1:29" s="62" customFormat="1" x14ac:dyDescent="0.25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</row>
    <row r="185" spans="1:29" s="62" customFormat="1" x14ac:dyDescent="0.25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</row>
    <row r="186" spans="1:29" s="62" customFormat="1" x14ac:dyDescent="0.25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</row>
    <row r="187" spans="1:29" s="62" customFormat="1" x14ac:dyDescent="0.25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</row>
    <row r="188" spans="1:29" s="62" customFormat="1" x14ac:dyDescent="0.25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</row>
    <row r="189" spans="1:29" s="62" customFormat="1" x14ac:dyDescent="0.25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</row>
    <row r="190" spans="1:29" s="62" customFormat="1" x14ac:dyDescent="0.25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</row>
    <row r="191" spans="1:29" s="62" customFormat="1" x14ac:dyDescent="0.25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</row>
    <row r="192" spans="1:29" s="62" customFormat="1" x14ac:dyDescent="0.25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</row>
    <row r="193" spans="1:29" s="62" customFormat="1" x14ac:dyDescent="0.25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</row>
    <row r="194" spans="1:29" s="62" customFormat="1" x14ac:dyDescent="0.25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</row>
    <row r="195" spans="1:29" s="62" customFormat="1" x14ac:dyDescent="0.25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</row>
    <row r="196" spans="1:29" s="62" customFormat="1" x14ac:dyDescent="0.25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</row>
    <row r="197" spans="1:29" s="62" customFormat="1" x14ac:dyDescent="0.25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</row>
    <row r="198" spans="1:29" s="62" customFormat="1" x14ac:dyDescent="0.25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</row>
    <row r="199" spans="1:29" s="62" customFormat="1" x14ac:dyDescent="0.25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</row>
    <row r="200" spans="1:29" s="62" customFormat="1" x14ac:dyDescent="0.25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</row>
    <row r="201" spans="1:29" s="62" customFormat="1" x14ac:dyDescent="0.25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</row>
    <row r="202" spans="1:29" s="62" customFormat="1" x14ac:dyDescent="0.25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</row>
    <row r="203" spans="1:29" s="62" customFormat="1" x14ac:dyDescent="0.25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</row>
    <row r="204" spans="1:29" s="62" customFormat="1" x14ac:dyDescent="0.25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</row>
    <row r="205" spans="1:29" s="62" customFormat="1" x14ac:dyDescent="0.25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</row>
    <row r="206" spans="1:29" s="62" customFormat="1" x14ac:dyDescent="0.25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</row>
    <row r="207" spans="1:29" s="62" customFormat="1" x14ac:dyDescent="0.25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</row>
    <row r="208" spans="1:29" s="62" customFormat="1" x14ac:dyDescent="0.25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</row>
    <row r="209" spans="1:29" s="62" customFormat="1" x14ac:dyDescent="0.25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</row>
    <row r="210" spans="1:29" s="62" customFormat="1" x14ac:dyDescent="0.25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</row>
    <row r="211" spans="1:29" s="62" customFormat="1" x14ac:dyDescent="0.25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</row>
    <row r="212" spans="1:29" s="62" customFormat="1" x14ac:dyDescent="0.25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</row>
    <row r="213" spans="1:29" s="62" customFormat="1" x14ac:dyDescent="0.25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</row>
    <row r="214" spans="1:29" s="62" customFormat="1" x14ac:dyDescent="0.25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</row>
    <row r="215" spans="1:29" s="62" customFormat="1" x14ac:dyDescent="0.25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</row>
    <row r="216" spans="1:29" s="62" customFormat="1" x14ac:dyDescent="0.25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</row>
    <row r="217" spans="1:29" s="62" customFormat="1" x14ac:dyDescent="0.25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</row>
    <row r="218" spans="1:29" s="62" customFormat="1" x14ac:dyDescent="0.25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</row>
    <row r="219" spans="1:29" s="62" customFormat="1" x14ac:dyDescent="0.25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</row>
    <row r="220" spans="1:29" s="62" customFormat="1" x14ac:dyDescent="0.25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</row>
    <row r="221" spans="1:29" s="62" customFormat="1" x14ac:dyDescent="0.25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</row>
    <row r="222" spans="1:29" s="62" customFormat="1" x14ac:dyDescent="0.25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</row>
    <row r="223" spans="1:29" s="62" customFormat="1" x14ac:dyDescent="0.25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</row>
    <row r="224" spans="1:29" s="62" customFormat="1" x14ac:dyDescent="0.25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</row>
    <row r="225" spans="1:29" s="62" customFormat="1" x14ac:dyDescent="0.25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</row>
    <row r="226" spans="1:29" s="62" customFormat="1" x14ac:dyDescent="0.25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</row>
    <row r="227" spans="1:29" s="62" customFormat="1" x14ac:dyDescent="0.25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</row>
    <row r="228" spans="1:29" s="62" customFormat="1" x14ac:dyDescent="0.25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</row>
    <row r="229" spans="1:29" s="62" customFormat="1" x14ac:dyDescent="0.25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</row>
    <row r="230" spans="1:29" s="62" customFormat="1" x14ac:dyDescent="0.25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</row>
    <row r="231" spans="1:29" s="62" customFormat="1" x14ac:dyDescent="0.25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</row>
    <row r="232" spans="1:29" s="62" customFormat="1" x14ac:dyDescent="0.25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</row>
    <row r="233" spans="1:29" s="62" customFormat="1" x14ac:dyDescent="0.25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</row>
    <row r="234" spans="1:29" s="62" customFormat="1" x14ac:dyDescent="0.25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</row>
    <row r="235" spans="1:29" s="62" customFormat="1" x14ac:dyDescent="0.25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</row>
    <row r="236" spans="1:29" s="62" customFormat="1" x14ac:dyDescent="0.25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</row>
    <row r="237" spans="1:29" s="62" customFormat="1" x14ac:dyDescent="0.25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</row>
    <row r="238" spans="1:29" s="62" customFormat="1" x14ac:dyDescent="0.25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</row>
    <row r="239" spans="1:29" s="62" customFormat="1" x14ac:dyDescent="0.25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</row>
    <row r="240" spans="1:29" s="62" customFormat="1" x14ac:dyDescent="0.25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</row>
    <row r="241" spans="1:29" s="62" customFormat="1" x14ac:dyDescent="0.25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</row>
    <row r="242" spans="1:29" s="62" customFormat="1" x14ac:dyDescent="0.25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</row>
    <row r="243" spans="1:29" s="62" customFormat="1" x14ac:dyDescent="0.25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</row>
    <row r="244" spans="1:29" s="62" customFormat="1" x14ac:dyDescent="0.25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</row>
    <row r="245" spans="1:29" s="62" customFormat="1" x14ac:dyDescent="0.25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</row>
    <row r="246" spans="1:29" s="62" customFormat="1" x14ac:dyDescent="0.25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</row>
    <row r="247" spans="1:29" s="62" customFormat="1" x14ac:dyDescent="0.25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</row>
    <row r="248" spans="1:29" s="62" customFormat="1" x14ac:dyDescent="0.25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</row>
    <row r="249" spans="1:29" s="62" customFormat="1" x14ac:dyDescent="0.25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</row>
    <row r="250" spans="1:29" s="62" customFormat="1" x14ac:dyDescent="0.25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</row>
    <row r="251" spans="1:29" s="62" customFormat="1" x14ac:dyDescent="0.25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</row>
    <row r="252" spans="1:29" s="62" customFormat="1" x14ac:dyDescent="0.25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</row>
    <row r="253" spans="1:29" s="62" customFormat="1" x14ac:dyDescent="0.25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</row>
    <row r="254" spans="1:29" s="62" customFormat="1" x14ac:dyDescent="0.25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</row>
    <row r="255" spans="1:29" s="62" customFormat="1" x14ac:dyDescent="0.25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</row>
    <row r="256" spans="1:29" s="62" customFormat="1" x14ac:dyDescent="0.25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</row>
    <row r="257" spans="1:29" s="62" customFormat="1" x14ac:dyDescent="0.25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</row>
    <row r="258" spans="1:29" s="62" customFormat="1" x14ac:dyDescent="0.25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</row>
    <row r="259" spans="1:29" s="62" customFormat="1" x14ac:dyDescent="0.25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</row>
    <row r="260" spans="1:29" s="62" customFormat="1" x14ac:dyDescent="0.25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</row>
    <row r="261" spans="1:29" s="62" customFormat="1" x14ac:dyDescent="0.25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</row>
    <row r="262" spans="1:29" s="62" customFormat="1" x14ac:dyDescent="0.25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</row>
    <row r="263" spans="1:29" s="62" customFormat="1" x14ac:dyDescent="0.25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</row>
    <row r="264" spans="1:29" s="62" customFormat="1" x14ac:dyDescent="0.25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</row>
    <row r="265" spans="1:29" s="62" customFormat="1" x14ac:dyDescent="0.25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</row>
    <row r="266" spans="1:29" s="62" customFormat="1" x14ac:dyDescent="0.25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</row>
    <row r="267" spans="1:29" s="62" customFormat="1" x14ac:dyDescent="0.25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</row>
    <row r="268" spans="1:29" s="62" customFormat="1" x14ac:dyDescent="0.25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</row>
    <row r="269" spans="1:29" s="62" customFormat="1" x14ac:dyDescent="0.25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</row>
    <row r="270" spans="1:29" s="62" customFormat="1" x14ac:dyDescent="0.25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</row>
    <row r="271" spans="1:29" s="62" customFormat="1" x14ac:dyDescent="0.25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</row>
    <row r="272" spans="1:29" s="62" customFormat="1" x14ac:dyDescent="0.25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</row>
    <row r="273" spans="1:29" s="62" customFormat="1" x14ac:dyDescent="0.25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</row>
    <row r="274" spans="1:29" s="62" customFormat="1" x14ac:dyDescent="0.25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</row>
    <row r="275" spans="1:29" s="62" customFormat="1" x14ac:dyDescent="0.25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</row>
    <row r="276" spans="1:29" s="62" customFormat="1" x14ac:dyDescent="0.25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</row>
    <row r="277" spans="1:29" s="62" customFormat="1" x14ac:dyDescent="0.25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</row>
    <row r="278" spans="1:29" s="62" customFormat="1" x14ac:dyDescent="0.25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</row>
    <row r="279" spans="1:29" s="62" customFormat="1" x14ac:dyDescent="0.25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</row>
    <row r="280" spans="1:29" s="62" customFormat="1" x14ac:dyDescent="0.25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</row>
    <row r="281" spans="1:29" s="62" customFormat="1" x14ac:dyDescent="0.25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</row>
    <row r="282" spans="1:29" s="62" customFormat="1" x14ac:dyDescent="0.25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</row>
    <row r="283" spans="1:29" s="62" customFormat="1" x14ac:dyDescent="0.25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</row>
    <row r="284" spans="1:29" s="62" customFormat="1" x14ac:dyDescent="0.25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</row>
    <row r="285" spans="1:29" s="62" customFormat="1" x14ac:dyDescent="0.25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</row>
    <row r="286" spans="1:29" s="62" customFormat="1" x14ac:dyDescent="0.25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</row>
    <row r="287" spans="1:29" s="62" customFormat="1" x14ac:dyDescent="0.25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</row>
    <row r="288" spans="1:29" s="62" customFormat="1" x14ac:dyDescent="0.25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</row>
    <row r="289" spans="1:29" s="62" customFormat="1" x14ac:dyDescent="0.25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</row>
    <row r="290" spans="1:29" s="62" customFormat="1" x14ac:dyDescent="0.25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</row>
    <row r="291" spans="1:29" s="62" customFormat="1" x14ac:dyDescent="0.25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</row>
    <row r="292" spans="1:29" s="62" customFormat="1" x14ac:dyDescent="0.25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</row>
    <row r="293" spans="1:29" s="62" customFormat="1" x14ac:dyDescent="0.25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</row>
    <row r="294" spans="1:29" s="62" customFormat="1" x14ac:dyDescent="0.25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</row>
    <row r="295" spans="1:29" s="62" customFormat="1" x14ac:dyDescent="0.25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</row>
    <row r="296" spans="1:29" s="62" customFormat="1" x14ac:dyDescent="0.25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</row>
    <row r="297" spans="1:29" s="62" customFormat="1" x14ac:dyDescent="0.25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</row>
    <row r="298" spans="1:29" s="62" customFormat="1" x14ac:dyDescent="0.25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</row>
    <row r="299" spans="1:29" s="62" customFormat="1" x14ac:dyDescent="0.25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</row>
    <row r="300" spans="1:29" s="62" customFormat="1" x14ac:dyDescent="0.25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</row>
    <row r="301" spans="1:29" s="62" customFormat="1" x14ac:dyDescent="0.25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</row>
    <row r="302" spans="1:29" s="62" customFormat="1" x14ac:dyDescent="0.25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</row>
    <row r="303" spans="1:29" s="62" customFormat="1" x14ac:dyDescent="0.25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</row>
    <row r="304" spans="1:29" s="62" customFormat="1" x14ac:dyDescent="0.25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</row>
    <row r="305" spans="1:29" s="62" customFormat="1" x14ac:dyDescent="0.25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</row>
    <row r="306" spans="1:29" s="62" customFormat="1" x14ac:dyDescent="0.25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</row>
    <row r="307" spans="1:29" s="62" customFormat="1" x14ac:dyDescent="0.25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</row>
    <row r="308" spans="1:29" s="62" customFormat="1" x14ac:dyDescent="0.25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</row>
    <row r="309" spans="1:29" s="62" customFormat="1" x14ac:dyDescent="0.25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</row>
    <row r="310" spans="1:29" s="62" customFormat="1" x14ac:dyDescent="0.25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</row>
    <row r="311" spans="1:29" s="62" customFormat="1" x14ac:dyDescent="0.25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</row>
    <row r="312" spans="1:29" s="62" customFormat="1" x14ac:dyDescent="0.25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</row>
    <row r="313" spans="1:29" s="62" customFormat="1" x14ac:dyDescent="0.25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</row>
    <row r="314" spans="1:29" s="62" customFormat="1" x14ac:dyDescent="0.25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</row>
    <row r="315" spans="1:29" s="62" customFormat="1" x14ac:dyDescent="0.25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</row>
    <row r="316" spans="1:29" s="62" customFormat="1" x14ac:dyDescent="0.25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</row>
    <row r="317" spans="1:29" s="62" customFormat="1" x14ac:dyDescent="0.25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</row>
    <row r="318" spans="1:29" s="62" customFormat="1" x14ac:dyDescent="0.25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</row>
    <row r="319" spans="1:29" s="62" customFormat="1" x14ac:dyDescent="0.25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</row>
    <row r="320" spans="1:29" s="62" customFormat="1" x14ac:dyDescent="0.25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</row>
    <row r="321" spans="1:29" s="62" customFormat="1" x14ac:dyDescent="0.25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</row>
    <row r="322" spans="1:29" s="62" customFormat="1" x14ac:dyDescent="0.25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</row>
    <row r="323" spans="1:29" s="62" customFormat="1" x14ac:dyDescent="0.25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</row>
    <row r="324" spans="1:29" s="62" customFormat="1" x14ac:dyDescent="0.25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</row>
    <row r="325" spans="1:29" s="62" customFormat="1" x14ac:dyDescent="0.25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</row>
    <row r="326" spans="1:29" s="62" customFormat="1" x14ac:dyDescent="0.25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</row>
    <row r="327" spans="1:29" s="62" customFormat="1" x14ac:dyDescent="0.25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</row>
    <row r="328" spans="1:29" s="62" customFormat="1" x14ac:dyDescent="0.25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</row>
    <row r="329" spans="1:29" s="62" customFormat="1" x14ac:dyDescent="0.25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</row>
    <row r="330" spans="1:29" s="62" customFormat="1" x14ac:dyDescent="0.25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</row>
    <row r="331" spans="1:29" s="62" customFormat="1" x14ac:dyDescent="0.25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</row>
    <row r="332" spans="1:29" s="62" customFormat="1" x14ac:dyDescent="0.25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</row>
    <row r="333" spans="1:29" s="62" customFormat="1" x14ac:dyDescent="0.25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</row>
    <row r="334" spans="1:29" s="62" customFormat="1" x14ac:dyDescent="0.25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</row>
    <row r="335" spans="1:29" s="62" customFormat="1" x14ac:dyDescent="0.25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</row>
    <row r="336" spans="1:29" s="62" customFormat="1" x14ac:dyDescent="0.25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</row>
    <row r="337" spans="1:29" s="62" customFormat="1" x14ac:dyDescent="0.25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</row>
    <row r="338" spans="1:29" s="62" customFormat="1" x14ac:dyDescent="0.25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</row>
    <row r="339" spans="1:29" s="62" customFormat="1" x14ac:dyDescent="0.25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</row>
    <row r="340" spans="1:29" s="62" customFormat="1" x14ac:dyDescent="0.25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</row>
    <row r="341" spans="1:29" s="62" customFormat="1" x14ac:dyDescent="0.25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</row>
    <row r="342" spans="1:29" s="62" customFormat="1" x14ac:dyDescent="0.25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</row>
    <row r="343" spans="1:29" s="62" customFormat="1" x14ac:dyDescent="0.25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</row>
    <row r="344" spans="1:29" s="62" customFormat="1" x14ac:dyDescent="0.25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</row>
    <row r="345" spans="1:29" s="62" customFormat="1" x14ac:dyDescent="0.25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</row>
    <row r="346" spans="1:29" s="62" customFormat="1" x14ac:dyDescent="0.25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</row>
    <row r="347" spans="1:29" s="62" customFormat="1" x14ac:dyDescent="0.25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</row>
    <row r="348" spans="1:29" s="62" customFormat="1" x14ac:dyDescent="0.25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</row>
    <row r="349" spans="1:29" s="62" customFormat="1" x14ac:dyDescent="0.25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</row>
    <row r="350" spans="1:29" s="62" customFormat="1" x14ac:dyDescent="0.25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</row>
    <row r="351" spans="1:29" s="62" customFormat="1" x14ac:dyDescent="0.25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</row>
    <row r="352" spans="1:29" s="62" customFormat="1" x14ac:dyDescent="0.25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</row>
    <row r="353" spans="1:29" s="62" customFormat="1" x14ac:dyDescent="0.25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</row>
    <row r="354" spans="1:29" s="62" customFormat="1" x14ac:dyDescent="0.25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</row>
    <row r="355" spans="1:29" s="62" customFormat="1" x14ac:dyDescent="0.25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</row>
    <row r="356" spans="1:29" s="62" customFormat="1" x14ac:dyDescent="0.25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</row>
    <row r="357" spans="1:29" s="62" customFormat="1" x14ac:dyDescent="0.25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</row>
    <row r="358" spans="1:29" s="62" customFormat="1" x14ac:dyDescent="0.25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</row>
    <row r="359" spans="1:29" s="62" customFormat="1" x14ac:dyDescent="0.25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</row>
    <row r="360" spans="1:29" s="62" customFormat="1" x14ac:dyDescent="0.25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</row>
    <row r="361" spans="1:29" s="62" customFormat="1" x14ac:dyDescent="0.25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</row>
    <row r="362" spans="1:29" s="62" customFormat="1" x14ac:dyDescent="0.25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</row>
    <row r="363" spans="1:29" s="62" customFormat="1" x14ac:dyDescent="0.25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</row>
    <row r="364" spans="1:29" s="62" customFormat="1" x14ac:dyDescent="0.25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</row>
    <row r="365" spans="1:29" s="62" customFormat="1" x14ac:dyDescent="0.25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</row>
    <row r="366" spans="1:29" s="62" customFormat="1" x14ac:dyDescent="0.25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</row>
    <row r="367" spans="1:29" s="62" customFormat="1" x14ac:dyDescent="0.25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</row>
    <row r="368" spans="1:29" s="62" customFormat="1" x14ac:dyDescent="0.25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</row>
    <row r="369" spans="1:29" s="62" customFormat="1" x14ac:dyDescent="0.25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</row>
    <row r="370" spans="1:29" s="62" customFormat="1" x14ac:dyDescent="0.25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</row>
    <row r="371" spans="1:29" s="62" customFormat="1" x14ac:dyDescent="0.25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</row>
    <row r="372" spans="1:29" s="62" customFormat="1" x14ac:dyDescent="0.25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</row>
    <row r="373" spans="1:29" s="62" customFormat="1" x14ac:dyDescent="0.25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</row>
    <row r="374" spans="1:29" s="62" customFormat="1" x14ac:dyDescent="0.25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</row>
    <row r="375" spans="1:29" s="62" customFormat="1" x14ac:dyDescent="0.25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</row>
    <row r="376" spans="1:29" s="62" customFormat="1" x14ac:dyDescent="0.25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</row>
    <row r="377" spans="1:29" s="62" customFormat="1" x14ac:dyDescent="0.25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</row>
    <row r="378" spans="1:29" s="62" customFormat="1" x14ac:dyDescent="0.25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</row>
    <row r="379" spans="1:29" s="62" customFormat="1" x14ac:dyDescent="0.25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</row>
    <row r="380" spans="1:29" s="62" customFormat="1" x14ac:dyDescent="0.25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</row>
    <row r="381" spans="1:29" s="62" customFormat="1" x14ac:dyDescent="0.25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</row>
    <row r="382" spans="1:29" s="62" customFormat="1" x14ac:dyDescent="0.25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</row>
    <row r="383" spans="1:29" s="62" customFormat="1" x14ac:dyDescent="0.25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</row>
    <row r="384" spans="1:29" s="62" customFormat="1" x14ac:dyDescent="0.25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</row>
    <row r="385" spans="1:29" s="62" customFormat="1" x14ac:dyDescent="0.25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</row>
    <row r="386" spans="1:29" s="62" customFormat="1" x14ac:dyDescent="0.25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</row>
    <row r="387" spans="1:29" s="62" customFormat="1" x14ac:dyDescent="0.25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</row>
    <row r="388" spans="1:29" s="62" customFormat="1" x14ac:dyDescent="0.25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</row>
    <row r="389" spans="1:29" s="62" customFormat="1" x14ac:dyDescent="0.25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</row>
    <row r="390" spans="1:29" s="62" customFormat="1" x14ac:dyDescent="0.25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</row>
    <row r="391" spans="1:29" s="62" customFormat="1" x14ac:dyDescent="0.25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</row>
    <row r="392" spans="1:29" s="62" customFormat="1" x14ac:dyDescent="0.25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</row>
    <row r="393" spans="1:29" s="62" customFormat="1" x14ac:dyDescent="0.25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</row>
    <row r="394" spans="1:29" s="62" customFormat="1" x14ac:dyDescent="0.25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</row>
    <row r="395" spans="1:29" s="62" customFormat="1" x14ac:dyDescent="0.25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</row>
    <row r="396" spans="1:29" s="62" customFormat="1" x14ac:dyDescent="0.25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</row>
    <row r="397" spans="1:29" s="62" customFormat="1" x14ac:dyDescent="0.25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</row>
    <row r="398" spans="1:29" s="62" customFormat="1" x14ac:dyDescent="0.25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</row>
    <row r="399" spans="1:29" s="62" customFormat="1" x14ac:dyDescent="0.25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</row>
    <row r="400" spans="1:29" s="62" customFormat="1" x14ac:dyDescent="0.25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</row>
    <row r="401" spans="1:29" s="62" customFormat="1" x14ac:dyDescent="0.25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</row>
    <row r="402" spans="1:29" s="62" customFormat="1" x14ac:dyDescent="0.25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</row>
    <row r="403" spans="1:29" s="62" customFormat="1" x14ac:dyDescent="0.25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</row>
    <row r="404" spans="1:29" s="62" customFormat="1" x14ac:dyDescent="0.25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</row>
    <row r="405" spans="1:29" s="62" customFormat="1" x14ac:dyDescent="0.25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</row>
    <row r="406" spans="1:29" s="62" customFormat="1" x14ac:dyDescent="0.25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</row>
    <row r="407" spans="1:29" s="62" customFormat="1" x14ac:dyDescent="0.25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</row>
    <row r="408" spans="1:29" s="62" customFormat="1" x14ac:dyDescent="0.25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</row>
    <row r="409" spans="1:29" s="62" customFormat="1" x14ac:dyDescent="0.25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</row>
    <row r="410" spans="1:29" s="62" customFormat="1" x14ac:dyDescent="0.25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</row>
    <row r="411" spans="1:29" s="62" customFormat="1" x14ac:dyDescent="0.25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</row>
    <row r="412" spans="1:29" s="62" customFormat="1" x14ac:dyDescent="0.25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</row>
    <row r="413" spans="1:29" s="62" customFormat="1" x14ac:dyDescent="0.25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</row>
    <row r="414" spans="1:29" s="62" customFormat="1" x14ac:dyDescent="0.25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</row>
    <row r="415" spans="1:29" s="62" customFormat="1" x14ac:dyDescent="0.25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</row>
    <row r="416" spans="1:29" s="62" customFormat="1" x14ac:dyDescent="0.25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</row>
    <row r="417" spans="1:29" s="62" customFormat="1" x14ac:dyDescent="0.25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</row>
    <row r="418" spans="1:29" s="62" customFormat="1" x14ac:dyDescent="0.25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</row>
    <row r="419" spans="1:29" s="62" customFormat="1" x14ac:dyDescent="0.25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</row>
    <row r="420" spans="1:29" s="62" customFormat="1" x14ac:dyDescent="0.25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</row>
    <row r="421" spans="1:29" s="62" customFormat="1" x14ac:dyDescent="0.25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</row>
    <row r="422" spans="1:29" s="62" customFormat="1" x14ac:dyDescent="0.25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</row>
    <row r="423" spans="1:29" s="62" customFormat="1" x14ac:dyDescent="0.25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</row>
    <row r="424" spans="1:29" s="62" customFormat="1" x14ac:dyDescent="0.25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</row>
    <row r="425" spans="1:29" s="62" customFormat="1" x14ac:dyDescent="0.25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</row>
    <row r="426" spans="1:29" s="62" customFormat="1" x14ac:dyDescent="0.25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</row>
    <row r="427" spans="1:29" s="62" customFormat="1" x14ac:dyDescent="0.25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</row>
    <row r="428" spans="1:29" s="62" customFormat="1" x14ac:dyDescent="0.25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</row>
    <row r="429" spans="1:29" s="62" customFormat="1" x14ac:dyDescent="0.25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</row>
    <row r="430" spans="1:29" s="62" customFormat="1" x14ac:dyDescent="0.25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</row>
    <row r="431" spans="1:29" s="62" customFormat="1" x14ac:dyDescent="0.25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</row>
    <row r="432" spans="1:29" s="62" customFormat="1" x14ac:dyDescent="0.25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</row>
    <row r="433" spans="1:29" s="62" customFormat="1" x14ac:dyDescent="0.25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</row>
    <row r="434" spans="1:29" s="62" customFormat="1" x14ac:dyDescent="0.25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</row>
    <row r="435" spans="1:29" s="62" customFormat="1" x14ac:dyDescent="0.25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</row>
    <row r="436" spans="1:29" s="62" customFormat="1" x14ac:dyDescent="0.25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</row>
    <row r="437" spans="1:29" s="62" customFormat="1" x14ac:dyDescent="0.25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</row>
    <row r="438" spans="1:29" s="62" customFormat="1" x14ac:dyDescent="0.25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</row>
    <row r="439" spans="1:29" s="62" customFormat="1" x14ac:dyDescent="0.25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</row>
    <row r="440" spans="1:29" s="62" customFormat="1" x14ac:dyDescent="0.25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</row>
    <row r="441" spans="1:29" s="62" customFormat="1" x14ac:dyDescent="0.25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</row>
    <row r="442" spans="1:29" s="62" customFormat="1" x14ac:dyDescent="0.25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</row>
    <row r="443" spans="1:29" s="62" customFormat="1" x14ac:dyDescent="0.25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</row>
    <row r="444" spans="1:29" s="62" customFormat="1" x14ac:dyDescent="0.25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</row>
    <row r="445" spans="1:29" s="62" customFormat="1" x14ac:dyDescent="0.25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</row>
    <row r="446" spans="1:29" s="62" customFormat="1" x14ac:dyDescent="0.25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</row>
    <row r="447" spans="1:29" s="62" customFormat="1" x14ac:dyDescent="0.25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</row>
    <row r="448" spans="1:29" s="62" customFormat="1" x14ac:dyDescent="0.25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</row>
    <row r="449" spans="1:29" s="62" customFormat="1" x14ac:dyDescent="0.25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</row>
    <row r="450" spans="1:29" s="62" customFormat="1" x14ac:dyDescent="0.25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</row>
    <row r="451" spans="1:29" s="62" customFormat="1" x14ac:dyDescent="0.25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</row>
    <row r="452" spans="1:29" s="62" customFormat="1" x14ac:dyDescent="0.25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</row>
    <row r="453" spans="1:29" s="62" customFormat="1" x14ac:dyDescent="0.25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</row>
    <row r="454" spans="1:29" s="62" customFormat="1" x14ac:dyDescent="0.25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</row>
    <row r="455" spans="1:29" s="62" customFormat="1" x14ac:dyDescent="0.25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</row>
    <row r="456" spans="1:29" s="62" customFormat="1" x14ac:dyDescent="0.25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</row>
    <row r="457" spans="1:29" s="62" customFormat="1" x14ac:dyDescent="0.25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</row>
    <row r="458" spans="1:29" s="62" customFormat="1" x14ac:dyDescent="0.25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</row>
    <row r="459" spans="1:29" s="62" customFormat="1" x14ac:dyDescent="0.25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</row>
    <row r="460" spans="1:29" s="62" customFormat="1" x14ac:dyDescent="0.25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</row>
    <row r="461" spans="1:29" s="62" customFormat="1" x14ac:dyDescent="0.25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</row>
    <row r="462" spans="1:29" s="62" customFormat="1" x14ac:dyDescent="0.25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</row>
    <row r="463" spans="1:29" s="62" customFormat="1" x14ac:dyDescent="0.25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</row>
    <row r="464" spans="1:29" s="62" customFormat="1" x14ac:dyDescent="0.25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</row>
    <row r="465" spans="1:29" s="62" customFormat="1" x14ac:dyDescent="0.25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</row>
    <row r="466" spans="1:29" s="62" customFormat="1" x14ac:dyDescent="0.25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</row>
    <row r="467" spans="1:29" s="62" customFormat="1" x14ac:dyDescent="0.25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</row>
    <row r="468" spans="1:29" s="62" customFormat="1" x14ac:dyDescent="0.25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</row>
    <row r="469" spans="1:29" s="62" customFormat="1" x14ac:dyDescent="0.25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</row>
    <row r="470" spans="1:29" s="62" customFormat="1" x14ac:dyDescent="0.25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</row>
    <row r="471" spans="1:29" s="62" customFormat="1" x14ac:dyDescent="0.25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</row>
    <row r="472" spans="1:29" s="62" customFormat="1" x14ac:dyDescent="0.25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</row>
    <row r="473" spans="1:29" s="62" customFormat="1" x14ac:dyDescent="0.25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</row>
    <row r="474" spans="1:29" s="62" customFormat="1" x14ac:dyDescent="0.25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</row>
    <row r="475" spans="1:29" s="62" customFormat="1" x14ac:dyDescent="0.25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</row>
    <row r="476" spans="1:29" s="62" customFormat="1" x14ac:dyDescent="0.25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</row>
    <row r="477" spans="1:29" s="62" customFormat="1" x14ac:dyDescent="0.25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</row>
    <row r="478" spans="1:29" s="62" customFormat="1" x14ac:dyDescent="0.25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</row>
    <row r="479" spans="1:29" s="62" customFormat="1" x14ac:dyDescent="0.25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</row>
    <row r="480" spans="1:29" s="62" customFormat="1" x14ac:dyDescent="0.25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</row>
    <row r="481" spans="1:29" s="62" customFormat="1" x14ac:dyDescent="0.25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</row>
    <row r="482" spans="1:29" s="62" customFormat="1" x14ac:dyDescent="0.25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</row>
    <row r="483" spans="1:29" s="62" customFormat="1" x14ac:dyDescent="0.25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</row>
    <row r="484" spans="1:29" s="62" customFormat="1" x14ac:dyDescent="0.25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</row>
    <row r="485" spans="1:29" s="62" customFormat="1" x14ac:dyDescent="0.25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</row>
    <row r="486" spans="1:29" s="62" customFormat="1" x14ac:dyDescent="0.25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</row>
    <row r="487" spans="1:29" s="62" customFormat="1" x14ac:dyDescent="0.25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</row>
    <row r="488" spans="1:29" s="62" customFormat="1" x14ac:dyDescent="0.25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</row>
    <row r="489" spans="1:29" s="62" customFormat="1" x14ac:dyDescent="0.25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</row>
    <row r="490" spans="1:29" s="62" customFormat="1" x14ac:dyDescent="0.25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</row>
    <row r="491" spans="1:29" s="62" customFormat="1" x14ac:dyDescent="0.25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</row>
    <row r="492" spans="1:29" s="62" customFormat="1" x14ac:dyDescent="0.25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</row>
    <row r="493" spans="1:29" s="62" customFormat="1" x14ac:dyDescent="0.25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</row>
    <row r="494" spans="1:29" s="62" customFormat="1" x14ac:dyDescent="0.25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</row>
    <row r="495" spans="1:29" s="62" customFormat="1" x14ac:dyDescent="0.25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</row>
    <row r="496" spans="1:29" s="62" customFormat="1" x14ac:dyDescent="0.25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</row>
    <row r="497" spans="1:29" s="62" customFormat="1" x14ac:dyDescent="0.25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</row>
    <row r="498" spans="1:29" s="62" customFormat="1" x14ac:dyDescent="0.25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</row>
    <row r="499" spans="1:29" s="62" customFormat="1" x14ac:dyDescent="0.25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</row>
    <row r="500" spans="1:29" s="62" customFormat="1" x14ac:dyDescent="0.25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</row>
    <row r="501" spans="1:29" s="62" customFormat="1" x14ac:dyDescent="0.25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</row>
    <row r="502" spans="1:29" s="62" customFormat="1" x14ac:dyDescent="0.25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</row>
    <row r="503" spans="1:29" s="62" customFormat="1" x14ac:dyDescent="0.25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</row>
    <row r="504" spans="1:29" s="62" customFormat="1" x14ac:dyDescent="0.25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</row>
    <row r="505" spans="1:29" s="62" customFormat="1" x14ac:dyDescent="0.25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</row>
    <row r="506" spans="1:29" s="62" customFormat="1" x14ac:dyDescent="0.25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</row>
    <row r="507" spans="1:29" s="62" customFormat="1" x14ac:dyDescent="0.25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</row>
    <row r="508" spans="1:29" s="62" customFormat="1" x14ac:dyDescent="0.25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</row>
    <row r="509" spans="1:29" s="62" customFormat="1" x14ac:dyDescent="0.25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</row>
    <row r="510" spans="1:29" s="62" customFormat="1" x14ac:dyDescent="0.25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</row>
    <row r="511" spans="1:29" s="62" customFormat="1" x14ac:dyDescent="0.25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</row>
    <row r="512" spans="1:29" s="62" customFormat="1" x14ac:dyDescent="0.25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</row>
    <row r="513" spans="1:29" s="62" customFormat="1" x14ac:dyDescent="0.25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</row>
    <row r="514" spans="1:29" s="62" customFormat="1" x14ac:dyDescent="0.25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</row>
    <row r="515" spans="1:29" s="62" customFormat="1" x14ac:dyDescent="0.25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</row>
    <row r="516" spans="1:29" s="62" customFormat="1" x14ac:dyDescent="0.25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</row>
    <row r="517" spans="1:29" s="62" customFormat="1" x14ac:dyDescent="0.25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</row>
    <row r="518" spans="1:29" s="62" customFormat="1" x14ac:dyDescent="0.25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</row>
    <row r="519" spans="1:29" s="62" customFormat="1" x14ac:dyDescent="0.25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</row>
    <row r="520" spans="1:29" s="62" customFormat="1" x14ac:dyDescent="0.25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</row>
    <row r="521" spans="1:29" s="62" customFormat="1" x14ac:dyDescent="0.25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</row>
    <row r="522" spans="1:29" s="62" customFormat="1" x14ac:dyDescent="0.25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</row>
    <row r="523" spans="1:29" s="62" customFormat="1" x14ac:dyDescent="0.25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</row>
    <row r="524" spans="1:29" s="62" customFormat="1" x14ac:dyDescent="0.25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</row>
    <row r="525" spans="1:29" s="62" customFormat="1" x14ac:dyDescent="0.25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</row>
    <row r="526" spans="1:29" s="62" customFormat="1" x14ac:dyDescent="0.25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</row>
    <row r="527" spans="1:29" s="62" customFormat="1" x14ac:dyDescent="0.25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</row>
    <row r="528" spans="1:29" s="62" customFormat="1" x14ac:dyDescent="0.25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</row>
    <row r="529" spans="1:29" s="62" customFormat="1" x14ac:dyDescent="0.25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</row>
    <row r="530" spans="1:29" s="62" customFormat="1" x14ac:dyDescent="0.25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</row>
    <row r="531" spans="1:29" s="62" customFormat="1" x14ac:dyDescent="0.25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</row>
    <row r="532" spans="1:29" s="62" customFormat="1" x14ac:dyDescent="0.25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</row>
    <row r="533" spans="1:29" s="62" customFormat="1" x14ac:dyDescent="0.25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</row>
    <row r="534" spans="1:29" s="62" customFormat="1" x14ac:dyDescent="0.25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</row>
    <row r="535" spans="1:29" s="62" customFormat="1" x14ac:dyDescent="0.25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</row>
    <row r="536" spans="1:29" s="62" customFormat="1" x14ac:dyDescent="0.25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</row>
    <row r="537" spans="1:29" s="62" customFormat="1" x14ac:dyDescent="0.25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</row>
    <row r="538" spans="1:29" s="62" customFormat="1" x14ac:dyDescent="0.25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</row>
    <row r="539" spans="1:29" s="62" customFormat="1" x14ac:dyDescent="0.25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</row>
    <row r="540" spans="1:29" s="62" customFormat="1" x14ac:dyDescent="0.25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</row>
    <row r="541" spans="1:29" s="62" customFormat="1" x14ac:dyDescent="0.25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</row>
    <row r="542" spans="1:29" s="62" customFormat="1" x14ac:dyDescent="0.25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</row>
    <row r="543" spans="1:29" s="62" customFormat="1" x14ac:dyDescent="0.25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</row>
    <row r="544" spans="1:29" s="62" customFormat="1" x14ac:dyDescent="0.25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</row>
    <row r="545" spans="1:29" s="62" customFormat="1" x14ac:dyDescent="0.25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</row>
    <row r="546" spans="1:29" s="62" customFormat="1" x14ac:dyDescent="0.25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</row>
    <row r="547" spans="1:29" s="62" customFormat="1" x14ac:dyDescent="0.25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</row>
    <row r="548" spans="1:29" s="62" customFormat="1" x14ac:dyDescent="0.25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</row>
    <row r="549" spans="1:29" s="62" customFormat="1" x14ac:dyDescent="0.25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</row>
    <row r="550" spans="1:29" s="62" customFormat="1" x14ac:dyDescent="0.25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</row>
    <row r="551" spans="1:29" s="62" customFormat="1" x14ac:dyDescent="0.25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</row>
    <row r="552" spans="1:29" s="62" customFormat="1" x14ac:dyDescent="0.25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</row>
    <row r="553" spans="1:29" s="62" customFormat="1" x14ac:dyDescent="0.25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</row>
    <row r="554" spans="1:29" s="62" customFormat="1" x14ac:dyDescent="0.25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</row>
    <row r="555" spans="1:29" s="62" customFormat="1" x14ac:dyDescent="0.25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</row>
    <row r="556" spans="1:29" s="62" customFormat="1" x14ac:dyDescent="0.25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</row>
    <row r="557" spans="1:29" s="62" customFormat="1" x14ac:dyDescent="0.25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</row>
    <row r="558" spans="1:29" s="62" customFormat="1" x14ac:dyDescent="0.25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</row>
    <row r="559" spans="1:29" s="62" customFormat="1" x14ac:dyDescent="0.25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</row>
    <row r="560" spans="1:29" s="62" customFormat="1" x14ac:dyDescent="0.25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</row>
    <row r="561" spans="1:29" s="62" customFormat="1" x14ac:dyDescent="0.25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</row>
    <row r="562" spans="1:29" s="62" customFormat="1" x14ac:dyDescent="0.25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</row>
    <row r="563" spans="1:29" s="62" customFormat="1" x14ac:dyDescent="0.25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</row>
    <row r="564" spans="1:29" s="62" customFormat="1" x14ac:dyDescent="0.25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</row>
    <row r="565" spans="1:29" s="62" customFormat="1" x14ac:dyDescent="0.25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</row>
    <row r="566" spans="1:29" s="62" customFormat="1" x14ac:dyDescent="0.25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</row>
    <row r="567" spans="1:29" s="62" customFormat="1" x14ac:dyDescent="0.25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</row>
    <row r="568" spans="1:29" s="62" customFormat="1" x14ac:dyDescent="0.25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</row>
    <row r="569" spans="1:29" s="62" customFormat="1" x14ac:dyDescent="0.25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</row>
    <row r="570" spans="1:29" s="62" customFormat="1" x14ac:dyDescent="0.25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</row>
    <row r="571" spans="1:29" s="62" customFormat="1" x14ac:dyDescent="0.25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</row>
    <row r="572" spans="1:29" s="62" customFormat="1" x14ac:dyDescent="0.25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</row>
    <row r="573" spans="1:29" s="62" customFormat="1" x14ac:dyDescent="0.25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</row>
    <row r="574" spans="1:29" s="62" customFormat="1" x14ac:dyDescent="0.25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</row>
    <row r="575" spans="1:29" s="62" customFormat="1" x14ac:dyDescent="0.25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</row>
    <row r="576" spans="1:29" s="62" customFormat="1" x14ac:dyDescent="0.25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</row>
    <row r="577" spans="1:29" s="62" customFormat="1" x14ac:dyDescent="0.25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</row>
    <row r="578" spans="1:29" s="62" customFormat="1" x14ac:dyDescent="0.25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</row>
    <row r="579" spans="1:29" s="62" customFormat="1" x14ac:dyDescent="0.25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</row>
    <row r="580" spans="1:29" s="62" customFormat="1" x14ac:dyDescent="0.25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</row>
    <row r="581" spans="1:29" s="62" customFormat="1" x14ac:dyDescent="0.25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</row>
    <row r="582" spans="1:29" s="62" customFormat="1" x14ac:dyDescent="0.25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</row>
    <row r="583" spans="1:29" s="62" customFormat="1" x14ac:dyDescent="0.25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</row>
    <row r="584" spans="1:29" s="62" customFormat="1" x14ac:dyDescent="0.25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</row>
    <row r="585" spans="1:29" s="62" customFormat="1" x14ac:dyDescent="0.25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</row>
    <row r="586" spans="1:29" s="62" customFormat="1" x14ac:dyDescent="0.25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</row>
    <row r="587" spans="1:29" s="62" customFormat="1" x14ac:dyDescent="0.25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</row>
    <row r="588" spans="1:29" s="62" customFormat="1" x14ac:dyDescent="0.25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</row>
    <row r="589" spans="1:29" s="62" customFormat="1" x14ac:dyDescent="0.25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</row>
    <row r="590" spans="1:29" s="62" customFormat="1" x14ac:dyDescent="0.25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</row>
    <row r="591" spans="1:29" s="62" customFormat="1" x14ac:dyDescent="0.25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</row>
    <row r="592" spans="1:29" s="62" customFormat="1" x14ac:dyDescent="0.25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</row>
    <row r="593" spans="1:29" s="62" customFormat="1" x14ac:dyDescent="0.25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</row>
    <row r="594" spans="1:29" s="62" customFormat="1" x14ac:dyDescent="0.25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</row>
    <row r="595" spans="1:29" s="62" customFormat="1" x14ac:dyDescent="0.25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</row>
    <row r="596" spans="1:29" s="62" customFormat="1" x14ac:dyDescent="0.25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</row>
    <row r="597" spans="1:29" s="62" customFormat="1" x14ac:dyDescent="0.25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</row>
    <row r="598" spans="1:29" s="62" customFormat="1" x14ac:dyDescent="0.25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</row>
    <row r="599" spans="1:29" s="62" customFormat="1" x14ac:dyDescent="0.25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</row>
    <row r="600" spans="1:29" s="62" customFormat="1" x14ac:dyDescent="0.25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</row>
    <row r="601" spans="1:29" s="62" customFormat="1" x14ac:dyDescent="0.25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</row>
    <row r="602" spans="1:29" s="62" customFormat="1" x14ac:dyDescent="0.25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</row>
    <row r="603" spans="1:29" s="62" customFormat="1" x14ac:dyDescent="0.25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</row>
    <row r="604" spans="1:29" s="62" customFormat="1" x14ac:dyDescent="0.25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</row>
    <row r="605" spans="1:29" s="62" customFormat="1" x14ac:dyDescent="0.25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</row>
    <row r="606" spans="1:29" s="62" customFormat="1" x14ac:dyDescent="0.25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</row>
    <row r="607" spans="1:29" s="62" customFormat="1" x14ac:dyDescent="0.25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</row>
    <row r="608" spans="1:29" s="62" customFormat="1" x14ac:dyDescent="0.25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</row>
    <row r="609" spans="1:29" s="62" customFormat="1" x14ac:dyDescent="0.25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</row>
    <row r="610" spans="1:29" s="62" customFormat="1" x14ac:dyDescent="0.25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</row>
    <row r="611" spans="1:29" s="62" customFormat="1" x14ac:dyDescent="0.25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</row>
    <row r="612" spans="1:29" s="62" customFormat="1" x14ac:dyDescent="0.25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</row>
    <row r="613" spans="1:29" s="62" customFormat="1" x14ac:dyDescent="0.25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</row>
    <row r="614" spans="1:29" s="62" customFormat="1" x14ac:dyDescent="0.25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</row>
    <row r="615" spans="1:29" s="62" customFormat="1" x14ac:dyDescent="0.25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</row>
    <row r="616" spans="1:29" s="62" customFormat="1" x14ac:dyDescent="0.25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</row>
    <row r="617" spans="1:29" s="62" customFormat="1" x14ac:dyDescent="0.25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</row>
    <row r="618" spans="1:29" s="62" customFormat="1" x14ac:dyDescent="0.25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</row>
    <row r="619" spans="1:29" s="62" customFormat="1" x14ac:dyDescent="0.25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</row>
    <row r="620" spans="1:29" s="62" customFormat="1" x14ac:dyDescent="0.25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</row>
    <row r="621" spans="1:29" s="62" customFormat="1" x14ac:dyDescent="0.25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</row>
    <row r="622" spans="1:29" s="62" customFormat="1" x14ac:dyDescent="0.25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</row>
    <row r="623" spans="1:29" s="62" customFormat="1" x14ac:dyDescent="0.25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</row>
    <row r="624" spans="1:29" s="62" customFormat="1" x14ac:dyDescent="0.25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</row>
    <row r="625" spans="1:29" s="62" customFormat="1" x14ac:dyDescent="0.25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</row>
    <row r="626" spans="1:29" s="62" customFormat="1" x14ac:dyDescent="0.25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</row>
    <row r="627" spans="1:29" s="62" customFormat="1" x14ac:dyDescent="0.25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</row>
    <row r="628" spans="1:29" s="62" customFormat="1" x14ac:dyDescent="0.25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</row>
    <row r="629" spans="1:29" s="62" customFormat="1" x14ac:dyDescent="0.25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</row>
    <row r="630" spans="1:29" s="62" customFormat="1" x14ac:dyDescent="0.25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</row>
    <row r="631" spans="1:29" s="62" customFormat="1" x14ac:dyDescent="0.25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</row>
    <row r="632" spans="1:29" s="62" customFormat="1" x14ac:dyDescent="0.25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</row>
    <row r="633" spans="1:29" s="62" customFormat="1" x14ac:dyDescent="0.25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</row>
    <row r="634" spans="1:29" s="62" customFormat="1" x14ac:dyDescent="0.25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</row>
    <row r="635" spans="1:29" s="62" customFormat="1" x14ac:dyDescent="0.25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</row>
    <row r="636" spans="1:29" s="62" customFormat="1" x14ac:dyDescent="0.25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</row>
    <row r="637" spans="1:29" s="62" customFormat="1" x14ac:dyDescent="0.25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</row>
    <row r="638" spans="1:29" s="62" customFormat="1" x14ac:dyDescent="0.25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</row>
    <row r="639" spans="1:29" s="62" customFormat="1" x14ac:dyDescent="0.25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</row>
    <row r="640" spans="1:29" s="62" customFormat="1" x14ac:dyDescent="0.25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</row>
    <row r="641" spans="1:29" s="62" customFormat="1" x14ac:dyDescent="0.25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</row>
    <row r="642" spans="1:29" s="62" customFormat="1" x14ac:dyDescent="0.25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</row>
    <row r="643" spans="1:29" s="62" customFormat="1" x14ac:dyDescent="0.25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</row>
    <row r="644" spans="1:29" s="62" customFormat="1" x14ac:dyDescent="0.25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</row>
    <row r="645" spans="1:29" s="62" customFormat="1" x14ac:dyDescent="0.25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</row>
    <row r="646" spans="1:29" s="62" customFormat="1" x14ac:dyDescent="0.25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</row>
    <row r="647" spans="1:29" s="62" customFormat="1" x14ac:dyDescent="0.25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</row>
    <row r="648" spans="1:29" s="62" customFormat="1" x14ac:dyDescent="0.25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</row>
    <row r="649" spans="1:29" s="62" customFormat="1" x14ac:dyDescent="0.25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</row>
    <row r="650" spans="1:29" s="62" customFormat="1" x14ac:dyDescent="0.25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</row>
    <row r="651" spans="1:29" s="62" customFormat="1" x14ac:dyDescent="0.25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</row>
    <row r="652" spans="1:29" s="62" customFormat="1" x14ac:dyDescent="0.25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</row>
    <row r="653" spans="1:29" s="62" customFormat="1" x14ac:dyDescent="0.25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</row>
    <row r="654" spans="1:29" s="62" customFormat="1" x14ac:dyDescent="0.25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</row>
    <row r="655" spans="1:29" s="62" customFormat="1" x14ac:dyDescent="0.25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</row>
    <row r="656" spans="1:29" s="62" customFormat="1" x14ac:dyDescent="0.25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</row>
    <row r="657" spans="1:29" s="62" customFormat="1" x14ac:dyDescent="0.25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</row>
    <row r="658" spans="1:29" s="62" customFormat="1" x14ac:dyDescent="0.25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</row>
    <row r="659" spans="1:29" s="62" customFormat="1" x14ac:dyDescent="0.25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</row>
    <row r="660" spans="1:29" s="62" customFormat="1" x14ac:dyDescent="0.25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</row>
    <row r="661" spans="1:29" s="62" customFormat="1" x14ac:dyDescent="0.25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</row>
    <row r="662" spans="1:29" s="62" customFormat="1" x14ac:dyDescent="0.25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</row>
    <row r="663" spans="1:29" s="62" customFormat="1" x14ac:dyDescent="0.25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</row>
    <row r="664" spans="1:29" s="62" customFormat="1" x14ac:dyDescent="0.25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</row>
    <row r="665" spans="1:29" s="62" customFormat="1" x14ac:dyDescent="0.25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</row>
    <row r="666" spans="1:29" s="62" customFormat="1" x14ac:dyDescent="0.25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</row>
    <row r="667" spans="1:29" s="62" customFormat="1" x14ac:dyDescent="0.25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</row>
    <row r="668" spans="1:29" s="62" customFormat="1" x14ac:dyDescent="0.25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</row>
    <row r="669" spans="1:29" s="62" customFormat="1" x14ac:dyDescent="0.25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</row>
    <row r="670" spans="1:29" s="62" customFormat="1" x14ac:dyDescent="0.25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</row>
    <row r="671" spans="1:29" s="62" customFormat="1" x14ac:dyDescent="0.25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</row>
    <row r="672" spans="1:29" s="62" customFormat="1" x14ac:dyDescent="0.25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</row>
    <row r="673" spans="1:29" s="62" customFormat="1" x14ac:dyDescent="0.25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</row>
    <row r="674" spans="1:29" s="62" customFormat="1" x14ac:dyDescent="0.25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</row>
    <row r="675" spans="1:29" s="62" customFormat="1" x14ac:dyDescent="0.25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</row>
    <row r="676" spans="1:29" s="62" customFormat="1" x14ac:dyDescent="0.25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</row>
    <row r="677" spans="1:29" s="62" customFormat="1" x14ac:dyDescent="0.25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</row>
    <row r="678" spans="1:29" s="62" customFormat="1" x14ac:dyDescent="0.25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</row>
    <row r="679" spans="1:29" s="62" customFormat="1" x14ac:dyDescent="0.25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</row>
    <row r="680" spans="1:29" s="62" customFormat="1" x14ac:dyDescent="0.25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</row>
    <row r="681" spans="1:29" s="62" customFormat="1" x14ac:dyDescent="0.25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</row>
    <row r="682" spans="1:29" s="62" customFormat="1" x14ac:dyDescent="0.25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</row>
    <row r="683" spans="1:29" s="62" customFormat="1" x14ac:dyDescent="0.25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</row>
    <row r="684" spans="1:29" s="62" customFormat="1" x14ac:dyDescent="0.25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</row>
    <row r="685" spans="1:29" s="62" customFormat="1" x14ac:dyDescent="0.25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</row>
    <row r="686" spans="1:29" s="62" customFormat="1" x14ac:dyDescent="0.25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</row>
    <row r="687" spans="1:29" s="62" customFormat="1" x14ac:dyDescent="0.25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</row>
    <row r="688" spans="1:29" s="62" customFormat="1" x14ac:dyDescent="0.25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</row>
    <row r="689" spans="1:29" s="62" customFormat="1" x14ac:dyDescent="0.25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</row>
    <row r="690" spans="1:29" s="62" customFormat="1" x14ac:dyDescent="0.25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</row>
    <row r="691" spans="1:29" s="62" customFormat="1" x14ac:dyDescent="0.25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</row>
    <row r="692" spans="1:29" s="62" customFormat="1" x14ac:dyDescent="0.25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</row>
    <row r="693" spans="1:29" s="62" customFormat="1" x14ac:dyDescent="0.25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</row>
    <row r="694" spans="1:29" s="62" customFormat="1" x14ac:dyDescent="0.25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</row>
    <row r="695" spans="1:29" s="62" customFormat="1" x14ac:dyDescent="0.25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</row>
    <row r="696" spans="1:29" s="62" customFormat="1" x14ac:dyDescent="0.25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</row>
    <row r="697" spans="1:29" s="62" customFormat="1" x14ac:dyDescent="0.25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</row>
    <row r="698" spans="1:29" s="62" customFormat="1" x14ac:dyDescent="0.25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</row>
    <row r="699" spans="1:29" s="62" customFormat="1" x14ac:dyDescent="0.25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</row>
    <row r="700" spans="1:29" s="62" customFormat="1" x14ac:dyDescent="0.25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</row>
    <row r="701" spans="1:29" s="62" customFormat="1" x14ac:dyDescent="0.25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</row>
    <row r="702" spans="1:29" s="62" customFormat="1" x14ac:dyDescent="0.25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</row>
    <row r="703" spans="1:29" s="62" customFormat="1" x14ac:dyDescent="0.25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</row>
    <row r="704" spans="1:29" s="62" customFormat="1" x14ac:dyDescent="0.25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</row>
    <row r="705" spans="1:29" s="62" customFormat="1" x14ac:dyDescent="0.25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</row>
    <row r="706" spans="1:29" s="62" customFormat="1" x14ac:dyDescent="0.25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</row>
    <row r="707" spans="1:29" s="62" customFormat="1" x14ac:dyDescent="0.25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</row>
    <row r="708" spans="1:29" s="62" customFormat="1" x14ac:dyDescent="0.25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</row>
    <row r="709" spans="1:29" s="62" customFormat="1" x14ac:dyDescent="0.25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</row>
    <row r="710" spans="1:29" s="62" customFormat="1" x14ac:dyDescent="0.25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</row>
    <row r="711" spans="1:29" s="62" customFormat="1" x14ac:dyDescent="0.25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</row>
    <row r="712" spans="1:29" s="62" customFormat="1" x14ac:dyDescent="0.25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</row>
    <row r="713" spans="1:29" s="62" customFormat="1" x14ac:dyDescent="0.25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</row>
    <row r="714" spans="1:29" s="62" customFormat="1" x14ac:dyDescent="0.25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</row>
    <row r="715" spans="1:29" s="62" customFormat="1" x14ac:dyDescent="0.25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</row>
    <row r="716" spans="1:29" s="62" customFormat="1" x14ac:dyDescent="0.25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</row>
    <row r="717" spans="1:29" s="62" customFormat="1" x14ac:dyDescent="0.25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</row>
    <row r="718" spans="1:29" s="62" customFormat="1" x14ac:dyDescent="0.25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</row>
    <row r="719" spans="1:29" s="62" customFormat="1" x14ac:dyDescent="0.25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</row>
    <row r="720" spans="1:29" s="62" customFormat="1" x14ac:dyDescent="0.25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</row>
    <row r="721" spans="1:29" s="62" customFormat="1" x14ac:dyDescent="0.25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</row>
    <row r="722" spans="1:29" s="62" customFormat="1" x14ac:dyDescent="0.25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</row>
    <row r="723" spans="1:29" s="62" customFormat="1" x14ac:dyDescent="0.25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</row>
    <row r="724" spans="1:29" s="62" customFormat="1" x14ac:dyDescent="0.25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</row>
    <row r="725" spans="1:29" s="62" customFormat="1" x14ac:dyDescent="0.25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</row>
    <row r="726" spans="1:29" s="62" customFormat="1" x14ac:dyDescent="0.25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</row>
    <row r="727" spans="1:29" s="62" customFormat="1" x14ac:dyDescent="0.25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</row>
    <row r="728" spans="1:29" s="62" customFormat="1" x14ac:dyDescent="0.25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</row>
    <row r="729" spans="1:29" s="62" customFormat="1" x14ac:dyDescent="0.25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</row>
    <row r="730" spans="1:29" s="62" customFormat="1" x14ac:dyDescent="0.25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</row>
    <row r="731" spans="1:29" s="62" customFormat="1" x14ac:dyDescent="0.25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</row>
    <row r="732" spans="1:29" s="62" customFormat="1" x14ac:dyDescent="0.25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</row>
    <row r="733" spans="1:29" s="62" customFormat="1" x14ac:dyDescent="0.25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</row>
    <row r="734" spans="1:29" s="62" customFormat="1" x14ac:dyDescent="0.25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</row>
    <row r="735" spans="1:29" s="62" customFormat="1" x14ac:dyDescent="0.25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</row>
    <row r="736" spans="1:29" s="62" customFormat="1" x14ac:dyDescent="0.25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</row>
    <row r="737" spans="1:29" s="62" customFormat="1" x14ac:dyDescent="0.25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</row>
    <row r="738" spans="1:29" s="62" customFormat="1" x14ac:dyDescent="0.25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</row>
    <row r="739" spans="1:29" s="62" customFormat="1" x14ac:dyDescent="0.25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</row>
    <row r="740" spans="1:29" s="62" customFormat="1" x14ac:dyDescent="0.25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</row>
    <row r="741" spans="1:29" s="62" customFormat="1" x14ac:dyDescent="0.25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</row>
    <row r="742" spans="1:29" s="62" customFormat="1" x14ac:dyDescent="0.25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</row>
    <row r="743" spans="1:29" s="62" customFormat="1" x14ac:dyDescent="0.25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</row>
    <row r="744" spans="1:29" s="62" customFormat="1" x14ac:dyDescent="0.25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</row>
    <row r="745" spans="1:29" s="62" customFormat="1" x14ac:dyDescent="0.25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</row>
    <row r="746" spans="1:29" s="62" customFormat="1" x14ac:dyDescent="0.25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</row>
    <row r="747" spans="1:29" s="62" customFormat="1" x14ac:dyDescent="0.25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</row>
    <row r="748" spans="1:29" s="62" customFormat="1" x14ac:dyDescent="0.25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</row>
    <row r="749" spans="1:29" s="62" customFormat="1" x14ac:dyDescent="0.25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</row>
    <row r="750" spans="1:29" s="62" customFormat="1" x14ac:dyDescent="0.25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</row>
    <row r="751" spans="1:29" s="62" customFormat="1" x14ac:dyDescent="0.25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</row>
    <row r="752" spans="1:29" s="62" customFormat="1" x14ac:dyDescent="0.25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</row>
    <row r="753" spans="1:29" s="62" customFormat="1" x14ac:dyDescent="0.25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</row>
    <row r="754" spans="1:29" s="62" customFormat="1" x14ac:dyDescent="0.25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</row>
    <row r="755" spans="1:29" s="62" customFormat="1" x14ac:dyDescent="0.25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</row>
    <row r="756" spans="1:29" s="62" customFormat="1" x14ac:dyDescent="0.25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</row>
    <row r="757" spans="1:29" s="62" customFormat="1" x14ac:dyDescent="0.25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</row>
    <row r="758" spans="1:29" s="62" customFormat="1" x14ac:dyDescent="0.25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</row>
    <row r="759" spans="1:29" s="62" customFormat="1" x14ac:dyDescent="0.25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</row>
    <row r="760" spans="1:29" s="62" customFormat="1" x14ac:dyDescent="0.25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</row>
    <row r="761" spans="1:29" s="62" customFormat="1" x14ac:dyDescent="0.25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</row>
    <row r="762" spans="1:29" s="62" customFormat="1" x14ac:dyDescent="0.25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</row>
    <row r="763" spans="1:29" s="62" customFormat="1" x14ac:dyDescent="0.25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</row>
    <row r="764" spans="1:29" s="62" customFormat="1" x14ac:dyDescent="0.25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</row>
    <row r="765" spans="1:29" s="62" customFormat="1" x14ac:dyDescent="0.25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</row>
    <row r="766" spans="1:29" s="62" customFormat="1" x14ac:dyDescent="0.25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</row>
    <row r="767" spans="1:29" s="62" customFormat="1" x14ac:dyDescent="0.25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</row>
    <row r="768" spans="1:29" s="62" customFormat="1" x14ac:dyDescent="0.25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</row>
    <row r="769" spans="1:29" s="62" customFormat="1" x14ac:dyDescent="0.25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</row>
    <row r="770" spans="1:29" s="62" customFormat="1" x14ac:dyDescent="0.25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</row>
    <row r="771" spans="1:29" s="62" customFormat="1" x14ac:dyDescent="0.25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</row>
    <row r="772" spans="1:29" s="62" customFormat="1" x14ac:dyDescent="0.25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</row>
    <row r="773" spans="1:29" s="62" customFormat="1" x14ac:dyDescent="0.25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</row>
    <row r="774" spans="1:29" s="62" customFormat="1" x14ac:dyDescent="0.25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</row>
    <row r="775" spans="1:29" s="62" customFormat="1" x14ac:dyDescent="0.25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</row>
    <row r="776" spans="1:29" s="62" customFormat="1" x14ac:dyDescent="0.25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</row>
    <row r="777" spans="1:29" s="62" customFormat="1" x14ac:dyDescent="0.25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</row>
    <row r="778" spans="1:29" s="62" customFormat="1" x14ac:dyDescent="0.25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</row>
    <row r="779" spans="1:29" s="62" customFormat="1" x14ac:dyDescent="0.25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</row>
    <row r="780" spans="1:29" s="62" customFormat="1" x14ac:dyDescent="0.25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</row>
    <row r="781" spans="1:29" s="62" customFormat="1" x14ac:dyDescent="0.25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</row>
    <row r="782" spans="1:29" s="62" customFormat="1" x14ac:dyDescent="0.25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</row>
    <row r="783" spans="1:29" s="62" customFormat="1" x14ac:dyDescent="0.25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</row>
    <row r="784" spans="1:29" s="62" customFormat="1" x14ac:dyDescent="0.25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</row>
    <row r="785" spans="1:29" s="62" customFormat="1" x14ac:dyDescent="0.25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</row>
    <row r="786" spans="1:29" s="62" customFormat="1" x14ac:dyDescent="0.25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</row>
    <row r="787" spans="1:29" s="62" customFormat="1" x14ac:dyDescent="0.25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</row>
    <row r="788" spans="1:29" s="62" customFormat="1" x14ac:dyDescent="0.25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</row>
    <row r="789" spans="1:29" s="62" customFormat="1" x14ac:dyDescent="0.25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</row>
    <row r="790" spans="1:29" s="62" customFormat="1" x14ac:dyDescent="0.25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</row>
    <row r="791" spans="1:29" s="62" customFormat="1" x14ac:dyDescent="0.25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</row>
    <row r="792" spans="1:29" s="62" customFormat="1" x14ac:dyDescent="0.25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</row>
    <row r="793" spans="1:29" s="62" customFormat="1" x14ac:dyDescent="0.25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</row>
    <row r="794" spans="1:29" s="62" customFormat="1" x14ac:dyDescent="0.25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</row>
    <row r="795" spans="1:29" s="62" customFormat="1" x14ac:dyDescent="0.25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</row>
    <row r="796" spans="1:29" s="62" customFormat="1" x14ac:dyDescent="0.25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</row>
    <row r="797" spans="1:29" s="62" customFormat="1" x14ac:dyDescent="0.25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</row>
    <row r="798" spans="1:29" s="62" customFormat="1" x14ac:dyDescent="0.25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</row>
    <row r="799" spans="1:29" s="62" customFormat="1" x14ac:dyDescent="0.25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</row>
    <row r="800" spans="1:29" s="62" customFormat="1" x14ac:dyDescent="0.25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</row>
    <row r="801" spans="1:29" s="62" customFormat="1" x14ac:dyDescent="0.25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</row>
    <row r="802" spans="1:29" s="62" customFormat="1" x14ac:dyDescent="0.25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</row>
    <row r="803" spans="1:29" s="62" customFormat="1" x14ac:dyDescent="0.25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</row>
    <row r="804" spans="1:29" s="62" customFormat="1" x14ac:dyDescent="0.25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</row>
    <row r="805" spans="1:29" s="62" customFormat="1" x14ac:dyDescent="0.25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</row>
    <row r="806" spans="1:29" s="62" customFormat="1" x14ac:dyDescent="0.25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</row>
    <row r="807" spans="1:29" s="62" customFormat="1" x14ac:dyDescent="0.25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</row>
    <row r="808" spans="1:29" s="62" customFormat="1" x14ac:dyDescent="0.25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</row>
    <row r="809" spans="1:29" s="62" customFormat="1" x14ac:dyDescent="0.25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</row>
    <row r="810" spans="1:29" s="62" customFormat="1" x14ac:dyDescent="0.25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</row>
    <row r="811" spans="1:29" s="62" customFormat="1" x14ac:dyDescent="0.25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</row>
    <row r="812" spans="1:29" s="62" customFormat="1" x14ac:dyDescent="0.25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</row>
    <row r="813" spans="1:29" s="62" customFormat="1" x14ac:dyDescent="0.25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</row>
    <row r="814" spans="1:29" s="62" customFormat="1" x14ac:dyDescent="0.25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</row>
    <row r="815" spans="1:29" s="62" customFormat="1" x14ac:dyDescent="0.25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</row>
    <row r="816" spans="1:29" s="62" customFormat="1" x14ac:dyDescent="0.25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</row>
    <row r="817" spans="1:29" s="62" customFormat="1" x14ac:dyDescent="0.25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</row>
    <row r="818" spans="1:29" s="62" customFormat="1" x14ac:dyDescent="0.25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</row>
    <row r="819" spans="1:29" s="62" customFormat="1" x14ac:dyDescent="0.25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</row>
    <row r="820" spans="1:29" s="62" customFormat="1" x14ac:dyDescent="0.25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</row>
    <row r="821" spans="1:29" s="62" customFormat="1" x14ac:dyDescent="0.25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</row>
    <row r="822" spans="1:29" s="62" customFormat="1" x14ac:dyDescent="0.25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</row>
    <row r="823" spans="1:29" s="62" customFormat="1" x14ac:dyDescent="0.25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</row>
    <row r="824" spans="1:29" s="62" customFormat="1" x14ac:dyDescent="0.25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</row>
    <row r="825" spans="1:29" s="62" customFormat="1" x14ac:dyDescent="0.25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</row>
    <row r="826" spans="1:29" s="62" customFormat="1" x14ac:dyDescent="0.25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</row>
    <row r="827" spans="1:29" s="62" customFormat="1" x14ac:dyDescent="0.25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</row>
    <row r="828" spans="1:29" s="62" customFormat="1" x14ac:dyDescent="0.25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</row>
    <row r="829" spans="1:29" s="62" customFormat="1" x14ac:dyDescent="0.25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</row>
    <row r="830" spans="1:29" s="62" customFormat="1" x14ac:dyDescent="0.25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</row>
    <row r="831" spans="1:29" s="62" customFormat="1" x14ac:dyDescent="0.25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</row>
    <row r="832" spans="1:29" s="62" customFormat="1" x14ac:dyDescent="0.25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</row>
    <row r="833" spans="1:29" s="62" customFormat="1" x14ac:dyDescent="0.25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</row>
    <row r="834" spans="1:29" s="62" customFormat="1" x14ac:dyDescent="0.25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</row>
    <row r="835" spans="1:29" s="62" customFormat="1" x14ac:dyDescent="0.25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</row>
    <row r="836" spans="1:29" s="62" customFormat="1" x14ac:dyDescent="0.25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</row>
    <row r="837" spans="1:29" s="62" customFormat="1" x14ac:dyDescent="0.25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</row>
    <row r="838" spans="1:29" s="62" customFormat="1" x14ac:dyDescent="0.25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</row>
    <row r="839" spans="1:29" s="62" customFormat="1" x14ac:dyDescent="0.25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</row>
    <row r="840" spans="1:29" s="62" customFormat="1" x14ac:dyDescent="0.25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</row>
    <row r="841" spans="1:29" s="62" customFormat="1" x14ac:dyDescent="0.25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</row>
    <row r="842" spans="1:29" s="62" customFormat="1" x14ac:dyDescent="0.25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</row>
    <row r="843" spans="1:29" s="62" customFormat="1" x14ac:dyDescent="0.25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</row>
    <row r="844" spans="1:29" s="62" customFormat="1" x14ac:dyDescent="0.25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</row>
    <row r="845" spans="1:29" s="62" customFormat="1" x14ac:dyDescent="0.25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</row>
    <row r="846" spans="1:29" s="62" customFormat="1" x14ac:dyDescent="0.25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</row>
    <row r="847" spans="1:29" s="62" customFormat="1" x14ac:dyDescent="0.25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</row>
    <row r="848" spans="1:29" s="62" customFormat="1" x14ac:dyDescent="0.25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</row>
    <row r="849" spans="1:29" s="62" customFormat="1" x14ac:dyDescent="0.25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</row>
    <row r="850" spans="1:29" s="62" customFormat="1" x14ac:dyDescent="0.25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</row>
    <row r="851" spans="1:29" s="62" customFormat="1" x14ac:dyDescent="0.25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</row>
    <row r="852" spans="1:29" s="62" customFormat="1" x14ac:dyDescent="0.25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</row>
    <row r="853" spans="1:29" s="62" customFormat="1" x14ac:dyDescent="0.25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</row>
    <row r="854" spans="1:29" s="62" customFormat="1" x14ac:dyDescent="0.25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</row>
    <row r="855" spans="1:29" s="62" customFormat="1" x14ac:dyDescent="0.25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</row>
    <row r="856" spans="1:29" s="62" customFormat="1" x14ac:dyDescent="0.25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</row>
    <row r="857" spans="1:29" s="62" customFormat="1" x14ac:dyDescent="0.25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</row>
    <row r="858" spans="1:29" s="62" customFormat="1" x14ac:dyDescent="0.25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</row>
    <row r="859" spans="1:29" s="62" customFormat="1" x14ac:dyDescent="0.25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</row>
    <row r="860" spans="1:29" s="62" customFormat="1" x14ac:dyDescent="0.25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</row>
    <row r="861" spans="1:29" s="62" customFormat="1" x14ac:dyDescent="0.25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</row>
    <row r="862" spans="1:29" s="62" customFormat="1" x14ac:dyDescent="0.25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</row>
    <row r="863" spans="1:29" s="62" customFormat="1" x14ac:dyDescent="0.25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</row>
    <row r="864" spans="1:29" s="62" customFormat="1" x14ac:dyDescent="0.25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</row>
    <row r="865" spans="1:29" s="62" customFormat="1" x14ac:dyDescent="0.25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</row>
    <row r="866" spans="1:29" s="62" customFormat="1" x14ac:dyDescent="0.25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</row>
    <row r="867" spans="1:29" s="62" customFormat="1" x14ac:dyDescent="0.25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</row>
    <row r="868" spans="1:29" s="62" customFormat="1" x14ac:dyDescent="0.25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</row>
    <row r="869" spans="1:29" s="62" customFormat="1" x14ac:dyDescent="0.25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</row>
    <row r="870" spans="1:29" s="62" customFormat="1" x14ac:dyDescent="0.25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</row>
    <row r="871" spans="1:29" s="62" customFormat="1" x14ac:dyDescent="0.25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</row>
    <row r="872" spans="1:29" s="62" customFormat="1" x14ac:dyDescent="0.25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</row>
    <row r="873" spans="1:29" s="62" customFormat="1" x14ac:dyDescent="0.25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</row>
    <row r="874" spans="1:29" s="62" customFormat="1" x14ac:dyDescent="0.25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</row>
    <row r="875" spans="1:29" s="62" customFormat="1" x14ac:dyDescent="0.25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</row>
    <row r="876" spans="1:29" s="62" customFormat="1" x14ac:dyDescent="0.25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</row>
    <row r="877" spans="1:29" s="62" customFormat="1" x14ac:dyDescent="0.25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</row>
    <row r="878" spans="1:29" s="62" customFormat="1" x14ac:dyDescent="0.25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</row>
    <row r="879" spans="1:29" s="62" customFormat="1" x14ac:dyDescent="0.25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</row>
    <row r="880" spans="1:29" s="62" customFormat="1" x14ac:dyDescent="0.25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</row>
    <row r="881" spans="1:29" s="62" customFormat="1" x14ac:dyDescent="0.25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</row>
    <row r="882" spans="1:29" s="62" customFormat="1" x14ac:dyDescent="0.25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</row>
    <row r="883" spans="1:29" s="62" customFormat="1" x14ac:dyDescent="0.25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</row>
    <row r="884" spans="1:29" s="62" customFormat="1" x14ac:dyDescent="0.25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</row>
    <row r="885" spans="1:29" s="62" customFormat="1" x14ac:dyDescent="0.25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</row>
    <row r="886" spans="1:29" s="62" customFormat="1" x14ac:dyDescent="0.25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</row>
    <row r="887" spans="1:29" s="62" customFormat="1" x14ac:dyDescent="0.25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</row>
    <row r="888" spans="1:29" s="62" customFormat="1" x14ac:dyDescent="0.25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</row>
    <row r="889" spans="1:29" s="62" customFormat="1" x14ac:dyDescent="0.25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</row>
    <row r="890" spans="1:29" s="62" customFormat="1" x14ac:dyDescent="0.25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</row>
    <row r="891" spans="1:29" s="62" customFormat="1" x14ac:dyDescent="0.25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</row>
    <row r="892" spans="1:29" s="62" customFormat="1" x14ac:dyDescent="0.25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</row>
    <row r="893" spans="1:29" s="62" customFormat="1" x14ac:dyDescent="0.25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</row>
    <row r="894" spans="1:29" s="62" customFormat="1" x14ac:dyDescent="0.25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</row>
    <row r="895" spans="1:29" s="62" customFormat="1" x14ac:dyDescent="0.25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</row>
    <row r="896" spans="1:29" s="62" customFormat="1" x14ac:dyDescent="0.25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</row>
    <row r="897" spans="1:29" s="62" customFormat="1" x14ac:dyDescent="0.25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</row>
    <row r="898" spans="1:29" s="62" customFormat="1" x14ac:dyDescent="0.25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</row>
    <row r="899" spans="1:29" s="62" customFormat="1" x14ac:dyDescent="0.25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</row>
    <row r="900" spans="1:29" s="62" customFormat="1" x14ac:dyDescent="0.25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</row>
    <row r="901" spans="1:29" s="62" customFormat="1" x14ac:dyDescent="0.25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</row>
    <row r="902" spans="1:29" s="62" customFormat="1" x14ac:dyDescent="0.25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</row>
    <row r="903" spans="1:29" s="62" customFormat="1" x14ac:dyDescent="0.25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</row>
    <row r="904" spans="1:29" s="62" customFormat="1" x14ac:dyDescent="0.25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</row>
    <row r="905" spans="1:29" s="62" customFormat="1" x14ac:dyDescent="0.25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</row>
    <row r="906" spans="1:29" s="62" customFormat="1" x14ac:dyDescent="0.25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</row>
    <row r="907" spans="1:29" s="62" customFormat="1" x14ac:dyDescent="0.25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</row>
    <row r="908" spans="1:29" s="62" customFormat="1" x14ac:dyDescent="0.25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</row>
    <row r="909" spans="1:29" s="62" customFormat="1" x14ac:dyDescent="0.25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</row>
    <row r="910" spans="1:29" s="62" customFormat="1" x14ac:dyDescent="0.25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</row>
    <row r="911" spans="1:29" s="62" customFormat="1" x14ac:dyDescent="0.25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</row>
    <row r="912" spans="1:29" s="62" customFormat="1" x14ac:dyDescent="0.25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</row>
    <row r="913" spans="1:29" s="62" customFormat="1" x14ac:dyDescent="0.25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</row>
    <row r="914" spans="1:29" s="62" customFormat="1" x14ac:dyDescent="0.25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</row>
    <row r="915" spans="1:29" s="62" customFormat="1" x14ac:dyDescent="0.25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</row>
    <row r="916" spans="1:29" s="62" customFormat="1" x14ac:dyDescent="0.25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</row>
    <row r="917" spans="1:29" s="62" customFormat="1" x14ac:dyDescent="0.25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</row>
    <row r="918" spans="1:29" s="62" customFormat="1" x14ac:dyDescent="0.25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</row>
    <row r="919" spans="1:29" s="62" customFormat="1" x14ac:dyDescent="0.25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</row>
    <row r="920" spans="1:29" s="62" customFormat="1" x14ac:dyDescent="0.25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</row>
    <row r="921" spans="1:29" s="62" customFormat="1" x14ac:dyDescent="0.25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</row>
    <row r="922" spans="1:29" s="62" customFormat="1" x14ac:dyDescent="0.25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</row>
    <row r="923" spans="1:29" s="62" customFormat="1" x14ac:dyDescent="0.25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</row>
    <row r="924" spans="1:29" s="62" customFormat="1" x14ac:dyDescent="0.25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</row>
    <row r="925" spans="1:29" s="62" customFormat="1" x14ac:dyDescent="0.25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</row>
    <row r="926" spans="1:29" s="62" customFormat="1" x14ac:dyDescent="0.25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</row>
    <row r="927" spans="1:29" s="62" customFormat="1" x14ac:dyDescent="0.25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</row>
    <row r="928" spans="1:29" s="62" customFormat="1" x14ac:dyDescent="0.25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</row>
    <row r="929" spans="1:29" s="62" customFormat="1" x14ac:dyDescent="0.25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</row>
    <row r="930" spans="1:29" s="62" customFormat="1" x14ac:dyDescent="0.25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</row>
    <row r="931" spans="1:29" s="62" customFormat="1" x14ac:dyDescent="0.25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</row>
    <row r="932" spans="1:29" s="62" customFormat="1" x14ac:dyDescent="0.25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</row>
    <row r="933" spans="1:29" s="62" customFormat="1" x14ac:dyDescent="0.25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</row>
    <row r="934" spans="1:29" s="62" customFormat="1" x14ac:dyDescent="0.25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</row>
    <row r="935" spans="1:29" s="62" customFormat="1" x14ac:dyDescent="0.25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</row>
    <row r="936" spans="1:29" s="62" customFormat="1" x14ac:dyDescent="0.25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</row>
    <row r="937" spans="1:29" s="62" customFormat="1" x14ac:dyDescent="0.25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</row>
    <row r="938" spans="1:29" s="62" customFormat="1" x14ac:dyDescent="0.25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</row>
    <row r="939" spans="1:29" s="62" customFormat="1" x14ac:dyDescent="0.25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</row>
    <row r="940" spans="1:29" s="62" customFormat="1" x14ac:dyDescent="0.25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</row>
    <row r="941" spans="1:29" s="62" customFormat="1" x14ac:dyDescent="0.25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</row>
    <row r="942" spans="1:29" s="62" customFormat="1" x14ac:dyDescent="0.25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</row>
    <row r="943" spans="1:29" s="62" customFormat="1" x14ac:dyDescent="0.25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</row>
    <row r="944" spans="1:29" s="62" customFormat="1" x14ac:dyDescent="0.25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</row>
    <row r="945" spans="1:29" s="62" customFormat="1" x14ac:dyDescent="0.25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</row>
    <row r="946" spans="1:29" s="62" customFormat="1" x14ac:dyDescent="0.25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</row>
    <row r="947" spans="1:29" s="62" customFormat="1" x14ac:dyDescent="0.25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</row>
    <row r="948" spans="1:29" s="62" customFormat="1" x14ac:dyDescent="0.25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</row>
    <row r="949" spans="1:29" s="62" customFormat="1" x14ac:dyDescent="0.25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</row>
    <row r="950" spans="1:29" s="62" customFormat="1" x14ac:dyDescent="0.25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</row>
    <row r="951" spans="1:29" s="62" customFormat="1" x14ac:dyDescent="0.25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</row>
    <row r="952" spans="1:29" s="62" customFormat="1" x14ac:dyDescent="0.25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</row>
    <row r="953" spans="1:29" s="62" customFormat="1" x14ac:dyDescent="0.25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</row>
    <row r="954" spans="1:29" s="62" customFormat="1" x14ac:dyDescent="0.25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</row>
    <row r="955" spans="1:29" s="62" customFormat="1" x14ac:dyDescent="0.25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</row>
    <row r="956" spans="1:29" s="62" customFormat="1" x14ac:dyDescent="0.25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</row>
    <row r="957" spans="1:29" s="62" customFormat="1" x14ac:dyDescent="0.25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</row>
    <row r="958" spans="1:29" s="62" customFormat="1" x14ac:dyDescent="0.25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</row>
    <row r="959" spans="1:29" s="62" customFormat="1" x14ac:dyDescent="0.25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</row>
    <row r="960" spans="1:29" s="62" customFormat="1" x14ac:dyDescent="0.25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</row>
    <row r="961" spans="1:29" s="62" customFormat="1" x14ac:dyDescent="0.25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</row>
    <row r="962" spans="1:29" s="62" customFormat="1" x14ac:dyDescent="0.25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</row>
    <row r="963" spans="1:29" s="62" customFormat="1" x14ac:dyDescent="0.25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</row>
    <row r="964" spans="1:29" s="62" customFormat="1" x14ac:dyDescent="0.25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</row>
    <row r="965" spans="1:29" s="62" customFormat="1" x14ac:dyDescent="0.25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</row>
    <row r="966" spans="1:29" s="62" customFormat="1" x14ac:dyDescent="0.25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</row>
    <row r="967" spans="1:29" s="62" customFormat="1" x14ac:dyDescent="0.25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</row>
    <row r="968" spans="1:29" s="62" customFormat="1" x14ac:dyDescent="0.25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</row>
    <row r="969" spans="1:29" s="62" customFormat="1" x14ac:dyDescent="0.25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</row>
    <row r="970" spans="1:29" s="62" customFormat="1" x14ac:dyDescent="0.25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</row>
    <row r="971" spans="1:29" s="62" customFormat="1" x14ac:dyDescent="0.25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</row>
    <row r="972" spans="1:29" s="62" customFormat="1" x14ac:dyDescent="0.25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</row>
    <row r="973" spans="1:29" s="62" customFormat="1" x14ac:dyDescent="0.25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</row>
    <row r="974" spans="1:29" s="62" customFormat="1" x14ac:dyDescent="0.25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</row>
    <row r="975" spans="1:29" s="62" customFormat="1" x14ac:dyDescent="0.25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</row>
    <row r="976" spans="1:29" s="62" customFormat="1" x14ac:dyDescent="0.25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</row>
    <row r="977" spans="1:29" s="62" customFormat="1" x14ac:dyDescent="0.25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</row>
    <row r="978" spans="1:29" s="62" customFormat="1" x14ac:dyDescent="0.25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</row>
    <row r="979" spans="1:29" s="62" customFormat="1" x14ac:dyDescent="0.25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</row>
    <row r="980" spans="1:29" s="62" customFormat="1" x14ac:dyDescent="0.25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</row>
    <row r="981" spans="1:29" s="62" customFormat="1" x14ac:dyDescent="0.25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</row>
    <row r="982" spans="1:29" s="62" customFormat="1" x14ac:dyDescent="0.25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</row>
    <row r="983" spans="1:29" s="62" customFormat="1" x14ac:dyDescent="0.25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</row>
    <row r="984" spans="1:29" s="62" customFormat="1" x14ac:dyDescent="0.25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</row>
    <row r="985" spans="1:29" s="62" customFormat="1" x14ac:dyDescent="0.25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</row>
    <row r="986" spans="1:29" s="62" customFormat="1" x14ac:dyDescent="0.25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</row>
    <row r="987" spans="1:29" s="62" customFormat="1" x14ac:dyDescent="0.25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</row>
    <row r="988" spans="1:29" s="62" customFormat="1" x14ac:dyDescent="0.25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</row>
    <row r="989" spans="1:29" s="62" customFormat="1" x14ac:dyDescent="0.25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</row>
    <row r="990" spans="1:29" s="62" customFormat="1" x14ac:dyDescent="0.25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</row>
    <row r="991" spans="1:29" s="62" customFormat="1" x14ac:dyDescent="0.25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</row>
    <row r="992" spans="1:29" s="62" customFormat="1" x14ac:dyDescent="0.25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</row>
    <row r="993" spans="1:29" s="62" customFormat="1" x14ac:dyDescent="0.25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</row>
    <row r="994" spans="1:29" s="62" customFormat="1" x14ac:dyDescent="0.25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</row>
    <row r="995" spans="1:29" s="62" customFormat="1" x14ac:dyDescent="0.25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</row>
    <row r="996" spans="1:29" s="62" customFormat="1" x14ac:dyDescent="0.25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</row>
    <row r="997" spans="1:29" s="62" customFormat="1" x14ac:dyDescent="0.25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</row>
    <row r="998" spans="1:29" s="62" customFormat="1" x14ac:dyDescent="0.25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</row>
    <row r="999" spans="1:29" s="62" customFormat="1" x14ac:dyDescent="0.25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</row>
    <row r="1000" spans="1:29" s="62" customFormat="1" x14ac:dyDescent="0.25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</row>
    <row r="1001" spans="1:29" s="62" customFormat="1" x14ac:dyDescent="0.25">
      <c r="A1001" s="123"/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3"/>
      <c r="N1001" s="123"/>
      <c r="O1001" s="123"/>
      <c r="P1001" s="123"/>
      <c r="Q1001" s="123"/>
      <c r="R1001" s="123"/>
      <c r="S1001" s="123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</row>
    <row r="1002" spans="1:29" s="62" customFormat="1" x14ac:dyDescent="0.25">
      <c r="A1002" s="123"/>
      <c r="B1002" s="123"/>
      <c r="C1002" s="123"/>
      <c r="D1002" s="123"/>
      <c r="E1002" s="123"/>
      <c r="F1002" s="123"/>
      <c r="G1002" s="123"/>
      <c r="H1002" s="123"/>
      <c r="I1002" s="123"/>
      <c r="J1002" s="123"/>
      <c r="K1002" s="123"/>
      <c r="L1002" s="123"/>
      <c r="M1002" s="123"/>
      <c r="N1002" s="123"/>
      <c r="O1002" s="123"/>
      <c r="P1002" s="123"/>
      <c r="Q1002" s="123"/>
      <c r="R1002" s="123"/>
      <c r="S1002" s="123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</row>
    <row r="1003" spans="1:29" s="62" customFormat="1" x14ac:dyDescent="0.25">
      <c r="A1003" s="123"/>
      <c r="B1003" s="123"/>
      <c r="C1003" s="123"/>
      <c r="D1003" s="123"/>
      <c r="E1003" s="123"/>
      <c r="F1003" s="123"/>
      <c r="G1003" s="123"/>
      <c r="H1003" s="123"/>
      <c r="I1003" s="123"/>
      <c r="J1003" s="123"/>
      <c r="K1003" s="123"/>
      <c r="L1003" s="123"/>
      <c r="M1003" s="123"/>
      <c r="N1003" s="123"/>
      <c r="O1003" s="123"/>
      <c r="P1003" s="123"/>
      <c r="Q1003" s="123"/>
      <c r="R1003" s="123"/>
      <c r="S1003" s="123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</row>
    <row r="1004" spans="1:29" s="62" customFormat="1" x14ac:dyDescent="0.25">
      <c r="A1004" s="123"/>
      <c r="B1004" s="123"/>
      <c r="C1004" s="123"/>
      <c r="D1004" s="123"/>
      <c r="E1004" s="123"/>
      <c r="F1004" s="123"/>
      <c r="G1004" s="123"/>
      <c r="H1004" s="123"/>
      <c r="I1004" s="123"/>
      <c r="J1004" s="123"/>
      <c r="K1004" s="123"/>
      <c r="L1004" s="123"/>
      <c r="M1004" s="123"/>
      <c r="N1004" s="123"/>
      <c r="O1004" s="123"/>
      <c r="P1004" s="123"/>
      <c r="Q1004" s="123"/>
      <c r="R1004" s="123"/>
      <c r="S1004" s="123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</row>
    <row r="1005" spans="1:29" s="62" customFormat="1" x14ac:dyDescent="0.25">
      <c r="A1005" s="123"/>
      <c r="B1005" s="123"/>
      <c r="C1005" s="123"/>
      <c r="D1005" s="123"/>
      <c r="E1005" s="123"/>
      <c r="F1005" s="123"/>
      <c r="G1005" s="123"/>
      <c r="H1005" s="123"/>
      <c r="I1005" s="123"/>
      <c r="J1005" s="123"/>
      <c r="K1005" s="123"/>
      <c r="L1005" s="123"/>
      <c r="M1005" s="123"/>
      <c r="N1005" s="123"/>
      <c r="O1005" s="123"/>
      <c r="P1005" s="123"/>
      <c r="Q1005" s="123"/>
      <c r="R1005" s="123"/>
      <c r="S1005" s="123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</row>
    <row r="1006" spans="1:29" s="62" customFormat="1" x14ac:dyDescent="0.25">
      <c r="A1006" s="123"/>
      <c r="B1006" s="123"/>
      <c r="C1006" s="123"/>
      <c r="D1006" s="123"/>
      <c r="E1006" s="123"/>
      <c r="F1006" s="123"/>
      <c r="G1006" s="123"/>
      <c r="H1006" s="123"/>
      <c r="I1006" s="123"/>
      <c r="J1006" s="123"/>
      <c r="K1006" s="123"/>
      <c r="L1006" s="123"/>
      <c r="M1006" s="123"/>
      <c r="N1006" s="123"/>
      <c r="O1006" s="123"/>
      <c r="P1006" s="123"/>
      <c r="Q1006" s="123"/>
      <c r="R1006" s="123"/>
      <c r="S1006" s="123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</row>
    <row r="1007" spans="1:29" s="62" customFormat="1" x14ac:dyDescent="0.25">
      <c r="A1007" s="123"/>
      <c r="B1007" s="123"/>
      <c r="C1007" s="123"/>
      <c r="D1007" s="123"/>
      <c r="E1007" s="123"/>
      <c r="F1007" s="123"/>
      <c r="G1007" s="123"/>
      <c r="H1007" s="123"/>
      <c r="I1007" s="123"/>
      <c r="J1007" s="123"/>
      <c r="K1007" s="123"/>
      <c r="L1007" s="123"/>
      <c r="M1007" s="123"/>
      <c r="N1007" s="123"/>
      <c r="O1007" s="123"/>
      <c r="P1007" s="123"/>
      <c r="Q1007" s="123"/>
      <c r="R1007" s="123"/>
      <c r="S1007" s="123"/>
      <c r="T1007" s="64"/>
      <c r="U1007" s="64"/>
      <c r="V1007" s="64"/>
      <c r="W1007" s="64"/>
      <c r="X1007" s="64"/>
      <c r="Y1007" s="64"/>
      <c r="Z1007" s="64"/>
      <c r="AA1007" s="64"/>
      <c r="AB1007" s="64"/>
      <c r="AC1007" s="64"/>
    </row>
    <row r="1008" spans="1:29" s="62" customFormat="1" x14ac:dyDescent="0.25">
      <c r="A1008" s="123"/>
      <c r="B1008" s="123"/>
      <c r="C1008" s="123"/>
      <c r="D1008" s="123"/>
      <c r="E1008" s="123"/>
      <c r="F1008" s="123"/>
      <c r="G1008" s="123"/>
      <c r="H1008" s="123"/>
      <c r="I1008" s="123"/>
      <c r="J1008" s="123"/>
      <c r="K1008" s="123"/>
      <c r="L1008" s="123"/>
      <c r="M1008" s="123"/>
      <c r="N1008" s="123"/>
      <c r="O1008" s="123"/>
      <c r="P1008" s="123"/>
      <c r="Q1008" s="123"/>
      <c r="R1008" s="123"/>
      <c r="S1008" s="123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</row>
    <row r="1009" spans="1:29" s="62" customFormat="1" x14ac:dyDescent="0.25">
      <c r="A1009" s="123"/>
      <c r="B1009" s="123"/>
      <c r="C1009" s="123"/>
      <c r="D1009" s="123"/>
      <c r="E1009" s="123"/>
      <c r="F1009" s="123"/>
      <c r="G1009" s="123"/>
      <c r="H1009" s="123"/>
      <c r="I1009" s="123"/>
      <c r="J1009" s="123"/>
      <c r="K1009" s="123"/>
      <c r="L1009" s="123"/>
      <c r="M1009" s="123"/>
      <c r="N1009" s="123"/>
      <c r="O1009" s="123"/>
      <c r="P1009" s="123"/>
      <c r="Q1009" s="123"/>
      <c r="R1009" s="123"/>
      <c r="S1009" s="123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</row>
    <row r="1010" spans="1:29" s="62" customFormat="1" x14ac:dyDescent="0.25">
      <c r="A1010" s="123"/>
      <c r="B1010" s="123"/>
      <c r="C1010" s="123"/>
      <c r="D1010" s="123"/>
      <c r="E1010" s="123"/>
      <c r="F1010" s="123"/>
      <c r="G1010" s="123"/>
      <c r="H1010" s="123"/>
      <c r="I1010" s="123"/>
      <c r="J1010" s="123"/>
      <c r="K1010" s="123"/>
      <c r="L1010" s="123"/>
      <c r="M1010" s="123"/>
      <c r="N1010" s="123"/>
      <c r="O1010" s="123"/>
      <c r="P1010" s="123"/>
      <c r="Q1010" s="123"/>
      <c r="R1010" s="123"/>
      <c r="S1010" s="123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</row>
    <row r="1011" spans="1:29" s="62" customFormat="1" x14ac:dyDescent="0.25">
      <c r="A1011" s="123"/>
      <c r="B1011" s="123"/>
      <c r="C1011" s="123"/>
      <c r="D1011" s="123"/>
      <c r="E1011" s="123"/>
      <c r="F1011" s="123"/>
      <c r="G1011" s="123"/>
      <c r="H1011" s="123"/>
      <c r="I1011" s="123"/>
      <c r="J1011" s="123"/>
      <c r="K1011" s="123"/>
      <c r="L1011" s="123"/>
      <c r="M1011" s="123"/>
      <c r="N1011" s="123"/>
      <c r="O1011" s="123"/>
      <c r="P1011" s="123"/>
      <c r="Q1011" s="123"/>
      <c r="R1011" s="123"/>
      <c r="S1011" s="123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</row>
    <row r="1012" spans="1:29" s="62" customFormat="1" x14ac:dyDescent="0.25">
      <c r="A1012" s="123"/>
      <c r="B1012" s="123"/>
      <c r="C1012" s="123"/>
      <c r="D1012" s="123"/>
      <c r="E1012" s="123"/>
      <c r="F1012" s="123"/>
      <c r="G1012" s="123"/>
      <c r="H1012" s="123"/>
      <c r="I1012" s="123"/>
      <c r="J1012" s="123"/>
      <c r="K1012" s="123"/>
      <c r="L1012" s="123"/>
      <c r="M1012" s="123"/>
      <c r="N1012" s="123"/>
      <c r="O1012" s="123"/>
      <c r="P1012" s="123"/>
      <c r="Q1012" s="123"/>
      <c r="R1012" s="123"/>
      <c r="S1012" s="123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</row>
    <row r="1013" spans="1:29" s="62" customFormat="1" x14ac:dyDescent="0.25">
      <c r="A1013" s="123"/>
      <c r="B1013" s="123"/>
      <c r="C1013" s="123"/>
      <c r="D1013" s="123"/>
      <c r="E1013" s="123"/>
      <c r="F1013" s="123"/>
      <c r="G1013" s="123"/>
      <c r="H1013" s="123"/>
      <c r="I1013" s="123"/>
      <c r="J1013" s="123"/>
      <c r="K1013" s="123"/>
      <c r="L1013" s="123"/>
      <c r="M1013" s="123"/>
      <c r="N1013" s="123"/>
      <c r="O1013" s="123"/>
      <c r="P1013" s="123"/>
      <c r="Q1013" s="123"/>
      <c r="R1013" s="123"/>
      <c r="S1013" s="123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</row>
    <row r="1014" spans="1:29" s="62" customFormat="1" x14ac:dyDescent="0.25">
      <c r="A1014" s="123"/>
      <c r="B1014" s="123"/>
      <c r="C1014" s="123"/>
      <c r="D1014" s="123"/>
      <c r="E1014" s="123"/>
      <c r="F1014" s="123"/>
      <c r="G1014" s="123"/>
      <c r="H1014" s="123"/>
      <c r="I1014" s="123"/>
      <c r="J1014" s="123"/>
      <c r="K1014" s="123"/>
      <c r="L1014" s="123"/>
      <c r="M1014" s="123"/>
      <c r="N1014" s="123"/>
      <c r="O1014" s="123"/>
      <c r="P1014" s="123"/>
      <c r="Q1014" s="123"/>
      <c r="R1014" s="123"/>
      <c r="S1014" s="123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</row>
    <row r="1015" spans="1:29" s="62" customFormat="1" x14ac:dyDescent="0.25">
      <c r="A1015" s="123"/>
      <c r="B1015" s="123"/>
      <c r="C1015" s="123"/>
      <c r="D1015" s="123"/>
      <c r="E1015" s="123"/>
      <c r="F1015" s="123"/>
      <c r="G1015" s="123"/>
      <c r="H1015" s="123"/>
      <c r="I1015" s="123"/>
      <c r="J1015" s="123"/>
      <c r="K1015" s="123"/>
      <c r="L1015" s="123"/>
      <c r="M1015" s="123"/>
      <c r="N1015" s="123"/>
      <c r="O1015" s="123"/>
      <c r="P1015" s="123"/>
      <c r="Q1015" s="123"/>
      <c r="R1015" s="123"/>
      <c r="S1015" s="123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</row>
    <row r="1016" spans="1:29" s="62" customFormat="1" x14ac:dyDescent="0.25">
      <c r="A1016" s="123"/>
      <c r="B1016" s="123"/>
      <c r="C1016" s="123"/>
      <c r="D1016" s="123"/>
      <c r="E1016" s="123"/>
      <c r="F1016" s="123"/>
      <c r="G1016" s="123"/>
      <c r="H1016" s="123"/>
      <c r="I1016" s="123"/>
      <c r="J1016" s="123"/>
      <c r="K1016" s="123"/>
      <c r="L1016" s="123"/>
      <c r="M1016" s="123"/>
      <c r="N1016" s="123"/>
      <c r="O1016" s="123"/>
      <c r="P1016" s="123"/>
      <c r="Q1016" s="123"/>
      <c r="R1016" s="123"/>
      <c r="S1016" s="123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</row>
    <row r="1017" spans="1:29" s="62" customFormat="1" x14ac:dyDescent="0.25">
      <c r="A1017" s="123"/>
      <c r="B1017" s="123"/>
      <c r="C1017" s="123"/>
      <c r="D1017" s="123"/>
      <c r="E1017" s="123"/>
      <c r="F1017" s="123"/>
      <c r="G1017" s="123"/>
      <c r="H1017" s="123"/>
      <c r="I1017" s="123"/>
      <c r="J1017" s="123"/>
      <c r="K1017" s="123"/>
      <c r="L1017" s="123"/>
      <c r="M1017" s="123"/>
      <c r="N1017" s="123"/>
      <c r="O1017" s="123"/>
      <c r="P1017" s="123"/>
      <c r="Q1017" s="123"/>
      <c r="R1017" s="123"/>
      <c r="S1017" s="123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</row>
    <row r="1018" spans="1:29" s="62" customFormat="1" x14ac:dyDescent="0.25">
      <c r="A1018" s="123"/>
      <c r="B1018" s="123"/>
      <c r="C1018" s="123"/>
      <c r="D1018" s="123"/>
      <c r="E1018" s="123"/>
      <c r="F1018" s="123"/>
      <c r="G1018" s="123"/>
      <c r="H1018" s="123"/>
      <c r="I1018" s="123"/>
      <c r="J1018" s="123"/>
      <c r="K1018" s="123"/>
      <c r="L1018" s="123"/>
      <c r="M1018" s="123"/>
      <c r="N1018" s="123"/>
      <c r="O1018" s="123"/>
      <c r="P1018" s="123"/>
      <c r="Q1018" s="123"/>
      <c r="R1018" s="123"/>
      <c r="S1018" s="123"/>
      <c r="T1018" s="64"/>
      <c r="U1018" s="64"/>
      <c r="V1018" s="64"/>
      <c r="W1018" s="64"/>
      <c r="X1018" s="64"/>
      <c r="Y1018" s="64"/>
      <c r="Z1018" s="64"/>
      <c r="AA1018" s="64"/>
      <c r="AB1018" s="64"/>
      <c r="AC1018" s="64"/>
    </row>
    <row r="1019" spans="1:29" s="62" customFormat="1" x14ac:dyDescent="0.25">
      <c r="A1019" s="123"/>
      <c r="B1019" s="123"/>
      <c r="C1019" s="123"/>
      <c r="D1019" s="123"/>
      <c r="E1019" s="123"/>
      <c r="F1019" s="123"/>
      <c r="G1019" s="123"/>
      <c r="H1019" s="123"/>
      <c r="I1019" s="123"/>
      <c r="J1019" s="123"/>
      <c r="K1019" s="123"/>
      <c r="L1019" s="123"/>
      <c r="M1019" s="123"/>
      <c r="N1019" s="123"/>
      <c r="O1019" s="123"/>
      <c r="P1019" s="123"/>
      <c r="Q1019" s="123"/>
      <c r="R1019" s="123"/>
      <c r="S1019" s="123"/>
      <c r="T1019" s="64"/>
      <c r="U1019" s="64"/>
      <c r="V1019" s="64"/>
      <c r="W1019" s="64"/>
      <c r="X1019" s="64"/>
      <c r="Y1019" s="64"/>
      <c r="Z1019" s="64"/>
      <c r="AA1019" s="64"/>
      <c r="AB1019" s="64"/>
      <c r="AC1019" s="64"/>
    </row>
    <row r="1020" spans="1:29" s="62" customFormat="1" x14ac:dyDescent="0.25">
      <c r="A1020" s="123"/>
      <c r="B1020" s="123"/>
      <c r="C1020" s="123"/>
      <c r="D1020" s="123"/>
      <c r="E1020" s="123"/>
      <c r="F1020" s="123"/>
      <c r="G1020" s="123"/>
      <c r="H1020" s="123"/>
      <c r="I1020" s="123"/>
      <c r="J1020" s="123"/>
      <c r="K1020" s="123"/>
      <c r="L1020" s="123"/>
      <c r="M1020" s="123"/>
      <c r="N1020" s="123"/>
      <c r="O1020" s="123"/>
      <c r="P1020" s="123"/>
      <c r="Q1020" s="123"/>
      <c r="R1020" s="123"/>
      <c r="S1020" s="123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</row>
    <row r="1021" spans="1:29" s="62" customFormat="1" x14ac:dyDescent="0.25">
      <c r="A1021" s="123"/>
      <c r="B1021" s="123"/>
      <c r="C1021" s="123"/>
      <c r="D1021" s="123"/>
      <c r="E1021" s="123"/>
      <c r="F1021" s="123"/>
      <c r="G1021" s="123"/>
      <c r="H1021" s="123"/>
      <c r="I1021" s="123"/>
      <c r="J1021" s="123"/>
      <c r="K1021" s="123"/>
      <c r="L1021" s="123"/>
      <c r="M1021" s="123"/>
      <c r="N1021" s="123"/>
      <c r="O1021" s="123"/>
      <c r="P1021" s="123"/>
      <c r="Q1021" s="123"/>
      <c r="R1021" s="123"/>
      <c r="S1021" s="123"/>
      <c r="T1021" s="64"/>
      <c r="U1021" s="64"/>
      <c r="V1021" s="64"/>
      <c r="W1021" s="64"/>
      <c r="X1021" s="64"/>
      <c r="Y1021" s="64"/>
      <c r="Z1021" s="64"/>
      <c r="AA1021" s="64"/>
      <c r="AB1021" s="64"/>
      <c r="AC1021" s="64"/>
    </row>
    <row r="1022" spans="1:29" s="62" customFormat="1" x14ac:dyDescent="0.25">
      <c r="A1022" s="123"/>
      <c r="B1022" s="123"/>
      <c r="C1022" s="123"/>
      <c r="D1022" s="123"/>
      <c r="E1022" s="123"/>
      <c r="F1022" s="123"/>
      <c r="G1022" s="123"/>
      <c r="H1022" s="123"/>
      <c r="I1022" s="123"/>
      <c r="J1022" s="123"/>
      <c r="K1022" s="123"/>
      <c r="L1022" s="123"/>
      <c r="M1022" s="123"/>
      <c r="N1022" s="123"/>
      <c r="O1022" s="123"/>
      <c r="P1022" s="123"/>
      <c r="Q1022" s="123"/>
      <c r="R1022" s="123"/>
      <c r="S1022" s="123"/>
      <c r="T1022" s="64"/>
      <c r="U1022" s="64"/>
      <c r="V1022" s="64"/>
      <c r="W1022" s="64"/>
      <c r="X1022" s="64"/>
      <c r="Y1022" s="64"/>
      <c r="Z1022" s="64"/>
      <c r="AA1022" s="64"/>
      <c r="AB1022" s="64"/>
      <c r="AC1022" s="64"/>
    </row>
    <row r="1023" spans="1:29" s="62" customFormat="1" x14ac:dyDescent="0.25">
      <c r="A1023" s="123"/>
      <c r="B1023" s="123"/>
      <c r="C1023" s="123"/>
      <c r="D1023" s="123"/>
      <c r="E1023" s="123"/>
      <c r="F1023" s="123"/>
      <c r="G1023" s="123"/>
      <c r="H1023" s="123"/>
      <c r="I1023" s="123"/>
      <c r="J1023" s="123"/>
      <c r="K1023" s="123"/>
      <c r="L1023" s="123"/>
      <c r="M1023" s="123"/>
      <c r="N1023" s="123"/>
      <c r="O1023" s="123"/>
      <c r="P1023" s="123"/>
      <c r="Q1023" s="123"/>
      <c r="R1023" s="123"/>
      <c r="S1023" s="123"/>
      <c r="T1023" s="64"/>
      <c r="U1023" s="64"/>
      <c r="V1023" s="64"/>
      <c r="W1023" s="64"/>
      <c r="X1023" s="64"/>
      <c r="Y1023" s="64"/>
      <c r="Z1023" s="64"/>
      <c r="AA1023" s="64"/>
      <c r="AB1023" s="64"/>
      <c r="AC1023" s="64"/>
    </row>
    <row r="1024" spans="1:29" s="62" customFormat="1" x14ac:dyDescent="0.25">
      <c r="A1024" s="123"/>
      <c r="B1024" s="123"/>
      <c r="C1024" s="123"/>
      <c r="D1024" s="123"/>
      <c r="E1024" s="123"/>
      <c r="F1024" s="123"/>
      <c r="G1024" s="123"/>
      <c r="H1024" s="123"/>
      <c r="I1024" s="123"/>
      <c r="J1024" s="123"/>
      <c r="K1024" s="123"/>
      <c r="L1024" s="123"/>
      <c r="M1024" s="123"/>
      <c r="N1024" s="123"/>
      <c r="O1024" s="123"/>
      <c r="P1024" s="123"/>
      <c r="Q1024" s="123"/>
      <c r="R1024" s="123"/>
      <c r="S1024" s="123"/>
      <c r="T1024" s="64"/>
      <c r="U1024" s="64"/>
      <c r="V1024" s="64"/>
      <c r="W1024" s="64"/>
      <c r="X1024" s="64"/>
      <c r="Y1024" s="64"/>
      <c r="Z1024" s="64"/>
      <c r="AA1024" s="64"/>
      <c r="AB1024" s="64"/>
      <c r="AC1024" s="64"/>
    </row>
    <row r="1025" spans="1:29" s="62" customFormat="1" x14ac:dyDescent="0.25">
      <c r="A1025" s="123"/>
      <c r="B1025" s="123"/>
      <c r="C1025" s="123"/>
      <c r="D1025" s="123"/>
      <c r="E1025" s="123"/>
      <c r="F1025" s="123"/>
      <c r="G1025" s="123"/>
      <c r="H1025" s="123"/>
      <c r="I1025" s="123"/>
      <c r="J1025" s="123"/>
      <c r="K1025" s="123"/>
      <c r="L1025" s="123"/>
      <c r="M1025" s="123"/>
      <c r="N1025" s="123"/>
      <c r="O1025" s="123"/>
      <c r="P1025" s="123"/>
      <c r="Q1025" s="123"/>
      <c r="R1025" s="123"/>
      <c r="S1025" s="123"/>
      <c r="T1025" s="64"/>
      <c r="U1025" s="64"/>
      <c r="V1025" s="64"/>
      <c r="W1025" s="64"/>
      <c r="X1025" s="64"/>
      <c r="Y1025" s="64"/>
      <c r="Z1025" s="64"/>
      <c r="AA1025" s="64"/>
      <c r="AB1025" s="64"/>
      <c r="AC1025" s="64"/>
    </row>
    <row r="1026" spans="1:29" s="62" customFormat="1" x14ac:dyDescent="0.25">
      <c r="A1026" s="123"/>
      <c r="B1026" s="123"/>
      <c r="C1026" s="123"/>
      <c r="D1026" s="123"/>
      <c r="E1026" s="123"/>
      <c r="F1026" s="123"/>
      <c r="G1026" s="123"/>
      <c r="H1026" s="123"/>
      <c r="I1026" s="123"/>
      <c r="J1026" s="123"/>
      <c r="K1026" s="123"/>
      <c r="L1026" s="123"/>
      <c r="M1026" s="123"/>
      <c r="N1026" s="123"/>
      <c r="O1026" s="123"/>
      <c r="P1026" s="123"/>
      <c r="Q1026" s="123"/>
      <c r="R1026" s="123"/>
      <c r="S1026" s="123"/>
      <c r="T1026" s="64"/>
      <c r="U1026" s="64"/>
      <c r="V1026" s="64"/>
      <c r="W1026" s="64"/>
      <c r="X1026" s="64"/>
      <c r="Y1026" s="64"/>
      <c r="Z1026" s="64"/>
      <c r="AA1026" s="64"/>
      <c r="AB1026" s="64"/>
      <c r="AC1026" s="64"/>
    </row>
    <row r="1027" spans="1:29" s="62" customFormat="1" x14ac:dyDescent="0.25">
      <c r="A1027" s="123"/>
      <c r="B1027" s="123"/>
      <c r="C1027" s="123"/>
      <c r="D1027" s="123"/>
      <c r="E1027" s="123"/>
      <c r="F1027" s="123"/>
      <c r="G1027" s="123"/>
      <c r="H1027" s="123"/>
      <c r="I1027" s="123"/>
      <c r="J1027" s="123"/>
      <c r="K1027" s="123"/>
      <c r="L1027" s="123"/>
      <c r="M1027" s="123"/>
      <c r="N1027" s="123"/>
      <c r="O1027" s="123"/>
      <c r="P1027" s="123"/>
      <c r="Q1027" s="123"/>
      <c r="R1027" s="123"/>
      <c r="S1027" s="123"/>
      <c r="T1027" s="64"/>
      <c r="U1027" s="64"/>
      <c r="V1027" s="64"/>
      <c r="W1027" s="64"/>
      <c r="X1027" s="64"/>
      <c r="Y1027" s="64"/>
      <c r="Z1027" s="64"/>
      <c r="AA1027" s="64"/>
      <c r="AB1027" s="64"/>
      <c r="AC1027" s="64"/>
    </row>
    <row r="1028" spans="1:29" s="62" customFormat="1" x14ac:dyDescent="0.25">
      <c r="A1028" s="123"/>
      <c r="B1028" s="123"/>
      <c r="C1028" s="123"/>
      <c r="D1028" s="123"/>
      <c r="E1028" s="123"/>
      <c r="F1028" s="123"/>
      <c r="G1028" s="123"/>
      <c r="H1028" s="123"/>
      <c r="I1028" s="123"/>
      <c r="J1028" s="123"/>
      <c r="K1028" s="123"/>
      <c r="L1028" s="123"/>
      <c r="M1028" s="123"/>
      <c r="N1028" s="123"/>
      <c r="O1028" s="123"/>
      <c r="P1028" s="123"/>
      <c r="Q1028" s="123"/>
      <c r="R1028" s="123"/>
      <c r="S1028" s="123"/>
      <c r="T1028" s="64"/>
      <c r="U1028" s="64"/>
      <c r="V1028" s="64"/>
      <c r="W1028" s="64"/>
      <c r="X1028" s="64"/>
      <c r="Y1028" s="64"/>
      <c r="Z1028" s="64"/>
      <c r="AA1028" s="64"/>
      <c r="AB1028" s="64"/>
      <c r="AC1028" s="64"/>
    </row>
    <row r="1029" spans="1:29" s="62" customFormat="1" x14ac:dyDescent="0.25">
      <c r="A1029" s="123"/>
      <c r="B1029" s="123"/>
      <c r="C1029" s="123"/>
      <c r="D1029" s="123"/>
      <c r="E1029" s="123"/>
      <c r="F1029" s="123"/>
      <c r="G1029" s="123"/>
      <c r="H1029" s="123"/>
      <c r="I1029" s="123"/>
      <c r="J1029" s="123"/>
      <c r="K1029" s="123"/>
      <c r="L1029" s="123"/>
      <c r="M1029" s="123"/>
      <c r="N1029" s="123"/>
      <c r="O1029" s="123"/>
      <c r="P1029" s="123"/>
      <c r="Q1029" s="123"/>
      <c r="R1029" s="123"/>
      <c r="S1029" s="123"/>
      <c r="T1029" s="64"/>
      <c r="U1029" s="64"/>
      <c r="V1029" s="64"/>
      <c r="W1029" s="64"/>
      <c r="X1029" s="64"/>
      <c r="Y1029" s="64"/>
      <c r="Z1029" s="64"/>
      <c r="AA1029" s="64"/>
      <c r="AB1029" s="64"/>
      <c r="AC1029" s="64"/>
    </row>
    <row r="1030" spans="1:29" s="62" customFormat="1" x14ac:dyDescent="0.25">
      <c r="A1030" s="123"/>
      <c r="B1030" s="123"/>
      <c r="C1030" s="123"/>
      <c r="D1030" s="123"/>
      <c r="E1030" s="123"/>
      <c r="F1030" s="123"/>
      <c r="G1030" s="123"/>
      <c r="H1030" s="123"/>
      <c r="I1030" s="123"/>
      <c r="J1030" s="123"/>
      <c r="K1030" s="123"/>
      <c r="L1030" s="123"/>
      <c r="M1030" s="123"/>
      <c r="N1030" s="123"/>
      <c r="O1030" s="123"/>
      <c r="P1030" s="123"/>
      <c r="Q1030" s="123"/>
      <c r="R1030" s="123"/>
      <c r="S1030" s="123"/>
      <c r="T1030" s="64"/>
      <c r="U1030" s="64"/>
      <c r="V1030" s="64"/>
      <c r="W1030" s="64"/>
      <c r="X1030" s="64"/>
      <c r="Y1030" s="64"/>
      <c r="Z1030" s="64"/>
      <c r="AA1030" s="64"/>
      <c r="AB1030" s="64"/>
      <c r="AC1030" s="64"/>
    </row>
    <row r="1031" spans="1:29" s="62" customFormat="1" x14ac:dyDescent="0.25">
      <c r="A1031" s="123"/>
      <c r="B1031" s="123"/>
      <c r="C1031" s="123"/>
      <c r="D1031" s="123"/>
      <c r="E1031" s="123"/>
      <c r="F1031" s="123"/>
      <c r="G1031" s="123"/>
      <c r="H1031" s="123"/>
      <c r="I1031" s="123"/>
      <c r="J1031" s="123"/>
      <c r="K1031" s="123"/>
      <c r="L1031" s="123"/>
      <c r="M1031" s="123"/>
      <c r="N1031" s="123"/>
      <c r="O1031" s="123"/>
      <c r="P1031" s="123"/>
      <c r="Q1031" s="123"/>
      <c r="R1031" s="123"/>
      <c r="S1031" s="123"/>
      <c r="T1031" s="64"/>
      <c r="U1031" s="64"/>
      <c r="V1031" s="64"/>
      <c r="W1031" s="64"/>
      <c r="X1031" s="64"/>
      <c r="Y1031" s="64"/>
      <c r="Z1031" s="64"/>
      <c r="AA1031" s="64"/>
      <c r="AB1031" s="64"/>
      <c r="AC1031" s="64"/>
    </row>
    <row r="1032" spans="1:29" s="62" customFormat="1" x14ac:dyDescent="0.25">
      <c r="A1032" s="123"/>
      <c r="B1032" s="123"/>
      <c r="C1032" s="123"/>
      <c r="D1032" s="123"/>
      <c r="E1032" s="123"/>
      <c r="F1032" s="123"/>
      <c r="G1032" s="123"/>
      <c r="H1032" s="123"/>
      <c r="I1032" s="123"/>
      <c r="J1032" s="123"/>
      <c r="K1032" s="123"/>
      <c r="L1032" s="123"/>
      <c r="M1032" s="123"/>
      <c r="N1032" s="123"/>
      <c r="O1032" s="123"/>
      <c r="P1032" s="123"/>
      <c r="Q1032" s="123"/>
      <c r="R1032" s="123"/>
      <c r="S1032" s="123"/>
      <c r="T1032" s="64"/>
      <c r="U1032" s="64"/>
      <c r="V1032" s="64"/>
      <c r="W1032" s="64"/>
      <c r="X1032" s="64"/>
      <c r="Y1032" s="64"/>
      <c r="Z1032" s="64"/>
      <c r="AA1032" s="64"/>
      <c r="AB1032" s="64"/>
      <c r="AC1032" s="64"/>
    </row>
    <row r="1033" spans="1:29" s="62" customFormat="1" x14ac:dyDescent="0.25">
      <c r="A1033" s="123"/>
      <c r="B1033" s="123"/>
      <c r="C1033" s="123"/>
      <c r="D1033" s="123"/>
      <c r="E1033" s="123"/>
      <c r="F1033" s="123"/>
      <c r="G1033" s="123"/>
      <c r="H1033" s="123"/>
      <c r="I1033" s="123"/>
      <c r="J1033" s="123"/>
      <c r="K1033" s="123"/>
      <c r="L1033" s="123"/>
      <c r="M1033" s="123"/>
      <c r="N1033" s="123"/>
      <c r="O1033" s="123"/>
      <c r="P1033" s="123"/>
      <c r="Q1033" s="123"/>
      <c r="R1033" s="123"/>
      <c r="S1033" s="123"/>
      <c r="T1033" s="64"/>
      <c r="U1033" s="64"/>
      <c r="V1033" s="64"/>
      <c r="W1033" s="64"/>
      <c r="X1033" s="64"/>
      <c r="Y1033" s="64"/>
      <c r="Z1033" s="64"/>
      <c r="AA1033" s="64"/>
      <c r="AB1033" s="64"/>
      <c r="AC1033" s="64"/>
    </row>
    <row r="1034" spans="1:29" s="62" customFormat="1" x14ac:dyDescent="0.25">
      <c r="A1034" s="123"/>
      <c r="B1034" s="123"/>
      <c r="C1034" s="123"/>
      <c r="D1034" s="123"/>
      <c r="E1034" s="123"/>
      <c r="F1034" s="123"/>
      <c r="G1034" s="123"/>
      <c r="H1034" s="123"/>
      <c r="I1034" s="123"/>
      <c r="J1034" s="123"/>
      <c r="K1034" s="123"/>
      <c r="L1034" s="123"/>
      <c r="M1034" s="123"/>
      <c r="N1034" s="123"/>
      <c r="O1034" s="123"/>
      <c r="P1034" s="123"/>
      <c r="Q1034" s="123"/>
      <c r="R1034" s="123"/>
      <c r="S1034" s="123"/>
      <c r="T1034" s="64"/>
      <c r="U1034" s="64"/>
      <c r="V1034" s="64"/>
      <c r="W1034" s="64"/>
      <c r="X1034" s="64"/>
      <c r="Y1034" s="64"/>
      <c r="Z1034" s="64"/>
      <c r="AA1034" s="64"/>
      <c r="AB1034" s="64"/>
      <c r="AC1034" s="64"/>
    </row>
    <row r="1035" spans="1:29" s="62" customFormat="1" x14ac:dyDescent="0.25">
      <c r="A1035" s="123"/>
      <c r="B1035" s="123"/>
      <c r="C1035" s="123"/>
      <c r="D1035" s="123"/>
      <c r="E1035" s="123"/>
      <c r="F1035" s="123"/>
      <c r="G1035" s="123"/>
      <c r="H1035" s="123"/>
      <c r="I1035" s="123"/>
      <c r="J1035" s="123"/>
      <c r="K1035" s="123"/>
      <c r="L1035" s="123"/>
      <c r="M1035" s="123"/>
      <c r="N1035" s="123"/>
      <c r="O1035" s="123"/>
      <c r="P1035" s="123"/>
      <c r="Q1035" s="123"/>
      <c r="R1035" s="123"/>
      <c r="S1035" s="123"/>
      <c r="T1035" s="64"/>
      <c r="U1035" s="64"/>
      <c r="V1035" s="64"/>
      <c r="W1035" s="64"/>
      <c r="X1035" s="64"/>
      <c r="Y1035" s="64"/>
      <c r="Z1035" s="64"/>
      <c r="AA1035" s="64"/>
      <c r="AB1035" s="64"/>
      <c r="AC1035" s="64"/>
    </row>
    <row r="1036" spans="1:29" s="62" customFormat="1" x14ac:dyDescent="0.25">
      <c r="A1036" s="123"/>
      <c r="B1036" s="123"/>
      <c r="C1036" s="123"/>
      <c r="D1036" s="123"/>
      <c r="E1036" s="123"/>
      <c r="F1036" s="123"/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23"/>
      <c r="Q1036" s="123"/>
      <c r="R1036" s="123"/>
      <c r="S1036" s="123"/>
      <c r="T1036" s="64"/>
      <c r="U1036" s="64"/>
      <c r="V1036" s="64"/>
      <c r="W1036" s="64"/>
      <c r="X1036" s="64"/>
      <c r="Y1036" s="64"/>
      <c r="Z1036" s="64"/>
      <c r="AA1036" s="64"/>
      <c r="AB1036" s="64"/>
      <c r="AC1036" s="64"/>
    </row>
    <row r="1037" spans="1:29" s="62" customFormat="1" x14ac:dyDescent="0.25">
      <c r="A1037" s="123"/>
      <c r="B1037" s="123"/>
      <c r="C1037" s="123"/>
      <c r="D1037" s="123"/>
      <c r="E1037" s="123"/>
      <c r="F1037" s="123"/>
      <c r="G1037" s="123"/>
      <c r="H1037" s="123"/>
      <c r="I1037" s="123"/>
      <c r="J1037" s="123"/>
      <c r="K1037" s="123"/>
      <c r="L1037" s="123"/>
      <c r="M1037" s="123"/>
      <c r="N1037" s="123"/>
      <c r="O1037" s="123"/>
      <c r="P1037" s="123"/>
      <c r="Q1037" s="123"/>
      <c r="R1037" s="123"/>
      <c r="S1037" s="123"/>
      <c r="T1037" s="64"/>
      <c r="U1037" s="64"/>
      <c r="V1037" s="64"/>
      <c r="W1037" s="64"/>
      <c r="X1037" s="64"/>
      <c r="Y1037" s="64"/>
      <c r="Z1037" s="64"/>
      <c r="AA1037" s="64"/>
      <c r="AB1037" s="64"/>
      <c r="AC1037" s="64"/>
    </row>
    <row r="1038" spans="1:29" s="62" customFormat="1" x14ac:dyDescent="0.25">
      <c r="A1038" s="123"/>
      <c r="B1038" s="123"/>
      <c r="C1038" s="123"/>
      <c r="D1038" s="123"/>
      <c r="E1038" s="123"/>
      <c r="F1038" s="123"/>
      <c r="G1038" s="123"/>
      <c r="H1038" s="123"/>
      <c r="I1038" s="123"/>
      <c r="J1038" s="123"/>
      <c r="K1038" s="123"/>
      <c r="L1038" s="123"/>
      <c r="M1038" s="123"/>
      <c r="N1038" s="123"/>
      <c r="O1038" s="123"/>
      <c r="P1038" s="123"/>
      <c r="Q1038" s="123"/>
      <c r="R1038" s="123"/>
      <c r="S1038" s="123"/>
      <c r="T1038" s="64"/>
      <c r="U1038" s="64"/>
      <c r="V1038" s="64"/>
      <c r="W1038" s="64"/>
      <c r="X1038" s="64"/>
      <c r="Y1038" s="64"/>
      <c r="Z1038" s="64"/>
      <c r="AA1038" s="64"/>
      <c r="AB1038" s="64"/>
      <c r="AC1038" s="64"/>
    </row>
    <row r="1039" spans="1:29" s="62" customFormat="1" x14ac:dyDescent="0.25">
      <c r="A1039" s="123"/>
      <c r="B1039" s="123"/>
      <c r="C1039" s="123"/>
      <c r="D1039" s="123"/>
      <c r="E1039" s="123"/>
      <c r="F1039" s="123"/>
      <c r="G1039" s="123"/>
      <c r="H1039" s="123"/>
      <c r="I1039" s="123"/>
      <c r="J1039" s="123"/>
      <c r="K1039" s="123"/>
      <c r="L1039" s="123"/>
      <c r="M1039" s="123"/>
      <c r="N1039" s="123"/>
      <c r="O1039" s="123"/>
      <c r="P1039" s="123"/>
      <c r="Q1039" s="123"/>
      <c r="R1039" s="123"/>
      <c r="S1039" s="123"/>
      <c r="T1039" s="64"/>
      <c r="U1039" s="64"/>
      <c r="V1039" s="64"/>
      <c r="W1039" s="64"/>
      <c r="X1039" s="64"/>
      <c r="Y1039" s="64"/>
      <c r="Z1039" s="64"/>
      <c r="AA1039" s="64"/>
      <c r="AB1039" s="64"/>
      <c r="AC1039" s="64"/>
    </row>
    <row r="1040" spans="1:29" s="62" customFormat="1" x14ac:dyDescent="0.25">
      <c r="A1040" s="123"/>
      <c r="B1040" s="123"/>
      <c r="C1040" s="123"/>
      <c r="D1040" s="123"/>
      <c r="E1040" s="123"/>
      <c r="F1040" s="123"/>
      <c r="G1040" s="123"/>
      <c r="H1040" s="123"/>
      <c r="I1040" s="123"/>
      <c r="J1040" s="123"/>
      <c r="K1040" s="123"/>
      <c r="L1040" s="123"/>
      <c r="M1040" s="123"/>
      <c r="N1040" s="123"/>
      <c r="O1040" s="123"/>
      <c r="P1040" s="123"/>
      <c r="Q1040" s="123"/>
      <c r="R1040" s="123"/>
      <c r="S1040" s="123"/>
      <c r="T1040" s="64"/>
      <c r="U1040" s="64"/>
      <c r="V1040" s="64"/>
      <c r="W1040" s="64"/>
      <c r="X1040" s="64"/>
      <c r="Y1040" s="64"/>
      <c r="Z1040" s="64"/>
      <c r="AA1040" s="64"/>
      <c r="AB1040" s="64"/>
      <c r="AC1040" s="64"/>
    </row>
    <row r="1041" spans="1:29" s="62" customFormat="1" x14ac:dyDescent="0.25">
      <c r="A1041" s="123"/>
      <c r="B1041" s="123"/>
      <c r="C1041" s="123"/>
      <c r="D1041" s="123"/>
      <c r="E1041" s="123"/>
      <c r="F1041" s="123"/>
      <c r="G1041" s="123"/>
      <c r="H1041" s="123"/>
      <c r="I1041" s="123"/>
      <c r="J1041" s="123"/>
      <c r="K1041" s="123"/>
      <c r="L1041" s="123"/>
      <c r="M1041" s="123"/>
      <c r="N1041" s="123"/>
      <c r="O1041" s="123"/>
      <c r="P1041" s="123"/>
      <c r="Q1041" s="123"/>
      <c r="R1041" s="123"/>
      <c r="S1041" s="123"/>
      <c r="T1041" s="64"/>
      <c r="U1041" s="64"/>
      <c r="V1041" s="64"/>
      <c r="W1041" s="64"/>
      <c r="X1041" s="64"/>
      <c r="Y1041" s="64"/>
      <c r="Z1041" s="64"/>
      <c r="AA1041" s="64"/>
      <c r="AB1041" s="64"/>
      <c r="AC1041" s="64"/>
    </row>
    <row r="1042" spans="1:29" s="62" customFormat="1" x14ac:dyDescent="0.25">
      <c r="A1042" s="123"/>
      <c r="B1042" s="123"/>
      <c r="C1042" s="123"/>
      <c r="D1042" s="123"/>
      <c r="E1042" s="123"/>
      <c r="F1042" s="123"/>
      <c r="G1042" s="123"/>
      <c r="H1042" s="123"/>
      <c r="I1042" s="123"/>
      <c r="J1042" s="123"/>
      <c r="K1042" s="123"/>
      <c r="L1042" s="123"/>
      <c r="M1042" s="123"/>
      <c r="N1042" s="123"/>
      <c r="O1042" s="123"/>
      <c r="P1042" s="123"/>
      <c r="Q1042" s="123"/>
      <c r="R1042" s="123"/>
      <c r="S1042" s="123"/>
      <c r="T1042" s="64"/>
      <c r="U1042" s="64"/>
      <c r="V1042" s="64"/>
      <c r="W1042" s="64"/>
      <c r="X1042" s="64"/>
      <c r="Y1042" s="64"/>
      <c r="Z1042" s="64"/>
      <c r="AA1042" s="64"/>
      <c r="AB1042" s="64"/>
      <c r="AC1042" s="64"/>
    </row>
    <row r="1043" spans="1:29" s="62" customFormat="1" x14ac:dyDescent="0.25">
      <c r="A1043" s="123"/>
      <c r="B1043" s="123"/>
      <c r="C1043" s="123"/>
      <c r="D1043" s="123"/>
      <c r="E1043" s="123"/>
      <c r="F1043" s="123"/>
      <c r="G1043" s="123"/>
      <c r="H1043" s="123"/>
      <c r="I1043" s="123"/>
      <c r="J1043" s="123"/>
      <c r="K1043" s="123"/>
      <c r="L1043" s="123"/>
      <c r="M1043" s="123"/>
      <c r="N1043" s="123"/>
      <c r="O1043" s="123"/>
      <c r="P1043" s="123"/>
      <c r="Q1043" s="123"/>
      <c r="R1043" s="123"/>
      <c r="S1043" s="123"/>
      <c r="T1043" s="64"/>
      <c r="U1043" s="64"/>
      <c r="V1043" s="64"/>
      <c r="W1043" s="64"/>
      <c r="X1043" s="64"/>
      <c r="Y1043" s="64"/>
      <c r="Z1043" s="64"/>
      <c r="AA1043" s="64"/>
      <c r="AB1043" s="64"/>
      <c r="AC1043" s="64"/>
    </row>
    <row r="1044" spans="1:29" s="62" customFormat="1" x14ac:dyDescent="0.25">
      <c r="A1044" s="123"/>
      <c r="B1044" s="123"/>
      <c r="C1044" s="123"/>
      <c r="D1044" s="123"/>
      <c r="E1044" s="123"/>
      <c r="F1044" s="123"/>
      <c r="G1044" s="123"/>
      <c r="H1044" s="123"/>
      <c r="I1044" s="123"/>
      <c r="J1044" s="123"/>
      <c r="K1044" s="123"/>
      <c r="L1044" s="123"/>
      <c r="M1044" s="123"/>
      <c r="N1044" s="123"/>
      <c r="O1044" s="123"/>
      <c r="P1044" s="123"/>
      <c r="Q1044" s="123"/>
      <c r="R1044" s="123"/>
      <c r="S1044" s="123"/>
      <c r="T1044" s="64"/>
      <c r="U1044" s="64"/>
      <c r="V1044" s="64"/>
      <c r="W1044" s="64"/>
      <c r="X1044" s="64"/>
      <c r="Y1044" s="64"/>
      <c r="Z1044" s="64"/>
      <c r="AA1044" s="64"/>
      <c r="AB1044" s="64"/>
      <c r="AC1044" s="64"/>
    </row>
    <row r="1045" spans="1:29" s="62" customFormat="1" x14ac:dyDescent="0.25">
      <c r="A1045" s="123"/>
      <c r="B1045" s="123"/>
      <c r="C1045" s="123"/>
      <c r="D1045" s="123"/>
      <c r="E1045" s="123"/>
      <c r="F1045" s="123"/>
      <c r="G1045" s="123"/>
      <c r="H1045" s="123"/>
      <c r="I1045" s="123"/>
      <c r="J1045" s="123"/>
      <c r="K1045" s="123"/>
      <c r="L1045" s="123"/>
      <c r="M1045" s="123"/>
      <c r="N1045" s="123"/>
      <c r="O1045" s="123"/>
      <c r="P1045" s="123"/>
      <c r="Q1045" s="123"/>
      <c r="R1045" s="123"/>
      <c r="S1045" s="123"/>
      <c r="T1045" s="64"/>
      <c r="U1045" s="64"/>
      <c r="V1045" s="64"/>
      <c r="W1045" s="64"/>
      <c r="X1045" s="64"/>
      <c r="Y1045" s="64"/>
      <c r="Z1045" s="64"/>
      <c r="AA1045" s="64"/>
      <c r="AB1045" s="64"/>
      <c r="AC1045" s="64"/>
    </row>
    <row r="1046" spans="1:29" s="62" customFormat="1" x14ac:dyDescent="0.25">
      <c r="A1046" s="123"/>
      <c r="B1046" s="123"/>
      <c r="C1046" s="123"/>
      <c r="D1046" s="123"/>
      <c r="E1046" s="123"/>
      <c r="F1046" s="123"/>
      <c r="G1046" s="123"/>
      <c r="H1046" s="123"/>
      <c r="I1046" s="123"/>
      <c r="J1046" s="123"/>
      <c r="K1046" s="123"/>
      <c r="L1046" s="123"/>
      <c r="M1046" s="123"/>
      <c r="N1046" s="123"/>
      <c r="O1046" s="123"/>
      <c r="P1046" s="123"/>
      <c r="Q1046" s="123"/>
      <c r="R1046" s="123"/>
      <c r="S1046" s="123"/>
      <c r="T1046" s="64"/>
      <c r="U1046" s="64"/>
      <c r="V1046" s="64"/>
      <c r="W1046" s="64"/>
      <c r="X1046" s="64"/>
      <c r="Y1046" s="64"/>
      <c r="Z1046" s="64"/>
      <c r="AA1046" s="64"/>
      <c r="AB1046" s="64"/>
      <c r="AC1046" s="64"/>
    </row>
    <row r="1047" spans="1:29" s="62" customFormat="1" x14ac:dyDescent="0.25">
      <c r="A1047" s="123"/>
      <c r="B1047" s="123"/>
      <c r="C1047" s="123"/>
      <c r="D1047" s="123"/>
      <c r="E1047" s="123"/>
      <c r="F1047" s="123"/>
      <c r="G1047" s="123"/>
      <c r="H1047" s="123"/>
      <c r="I1047" s="123"/>
      <c r="J1047" s="123"/>
      <c r="K1047" s="123"/>
      <c r="L1047" s="123"/>
      <c r="M1047" s="123"/>
      <c r="N1047" s="123"/>
      <c r="O1047" s="123"/>
      <c r="P1047" s="123"/>
      <c r="Q1047" s="123"/>
      <c r="R1047" s="123"/>
      <c r="S1047" s="123"/>
      <c r="T1047" s="64"/>
      <c r="U1047" s="64"/>
      <c r="V1047" s="64"/>
      <c r="W1047" s="64"/>
      <c r="X1047" s="64"/>
      <c r="Y1047" s="64"/>
      <c r="Z1047" s="64"/>
      <c r="AA1047" s="64"/>
      <c r="AB1047" s="64"/>
      <c r="AC1047" s="64"/>
    </row>
    <row r="1048" spans="1:29" s="62" customFormat="1" x14ac:dyDescent="0.25">
      <c r="A1048" s="123"/>
      <c r="B1048" s="123"/>
      <c r="C1048" s="123"/>
      <c r="D1048" s="123"/>
      <c r="E1048" s="123"/>
      <c r="F1048" s="123"/>
      <c r="G1048" s="123"/>
      <c r="H1048" s="123"/>
      <c r="I1048" s="123"/>
      <c r="J1048" s="123"/>
      <c r="K1048" s="123"/>
      <c r="L1048" s="123"/>
      <c r="M1048" s="123"/>
      <c r="N1048" s="123"/>
      <c r="O1048" s="123"/>
      <c r="P1048" s="123"/>
      <c r="Q1048" s="123"/>
      <c r="R1048" s="123"/>
      <c r="S1048" s="123"/>
      <c r="T1048" s="64"/>
      <c r="U1048" s="64"/>
      <c r="V1048" s="64"/>
      <c r="W1048" s="64"/>
      <c r="X1048" s="64"/>
      <c r="Y1048" s="64"/>
      <c r="Z1048" s="64"/>
      <c r="AA1048" s="64"/>
      <c r="AB1048" s="64"/>
      <c r="AC1048" s="64"/>
    </row>
    <row r="1049" spans="1:29" s="62" customFormat="1" x14ac:dyDescent="0.25">
      <c r="A1049" s="123"/>
      <c r="B1049" s="123"/>
      <c r="C1049" s="123"/>
      <c r="D1049" s="123"/>
      <c r="E1049" s="123"/>
      <c r="F1049" s="123"/>
      <c r="G1049" s="123"/>
      <c r="H1049" s="123"/>
      <c r="I1049" s="123"/>
      <c r="J1049" s="123"/>
      <c r="K1049" s="123"/>
      <c r="L1049" s="123"/>
      <c r="M1049" s="123"/>
      <c r="N1049" s="123"/>
      <c r="O1049" s="123"/>
      <c r="P1049" s="123"/>
      <c r="Q1049" s="123"/>
      <c r="R1049" s="123"/>
      <c r="S1049" s="123"/>
      <c r="T1049" s="64"/>
      <c r="U1049" s="64"/>
      <c r="V1049" s="64"/>
      <c r="W1049" s="64"/>
      <c r="X1049" s="64"/>
      <c r="Y1049" s="64"/>
      <c r="Z1049" s="64"/>
      <c r="AA1049" s="64"/>
      <c r="AB1049" s="64"/>
      <c r="AC1049" s="64"/>
    </row>
    <row r="1050" spans="1:29" s="62" customFormat="1" x14ac:dyDescent="0.25">
      <c r="A1050" s="123"/>
      <c r="B1050" s="123"/>
      <c r="C1050" s="123"/>
      <c r="D1050" s="123"/>
      <c r="E1050" s="123"/>
      <c r="F1050" s="123"/>
      <c r="G1050" s="123"/>
      <c r="H1050" s="123"/>
      <c r="I1050" s="123"/>
      <c r="J1050" s="123"/>
      <c r="K1050" s="123"/>
      <c r="L1050" s="123"/>
      <c r="M1050" s="123"/>
      <c r="N1050" s="123"/>
      <c r="O1050" s="123"/>
      <c r="P1050" s="123"/>
      <c r="Q1050" s="123"/>
      <c r="R1050" s="123"/>
      <c r="S1050" s="123"/>
      <c r="T1050" s="64"/>
      <c r="U1050" s="64"/>
      <c r="V1050" s="64"/>
      <c r="W1050" s="64"/>
      <c r="X1050" s="64"/>
      <c r="Y1050" s="64"/>
      <c r="Z1050" s="64"/>
      <c r="AA1050" s="64"/>
      <c r="AB1050" s="64"/>
      <c r="AC1050" s="64"/>
    </row>
    <row r="1051" spans="1:29" s="62" customFormat="1" x14ac:dyDescent="0.25">
      <c r="A1051" s="123"/>
      <c r="B1051" s="123"/>
      <c r="C1051" s="123"/>
      <c r="D1051" s="123"/>
      <c r="E1051" s="123"/>
      <c r="F1051" s="123"/>
      <c r="G1051" s="123"/>
      <c r="H1051" s="123"/>
      <c r="I1051" s="123"/>
      <c r="J1051" s="123"/>
      <c r="K1051" s="123"/>
      <c r="L1051" s="123"/>
      <c r="M1051" s="123"/>
      <c r="N1051" s="123"/>
      <c r="O1051" s="123"/>
      <c r="P1051" s="123"/>
      <c r="Q1051" s="123"/>
      <c r="R1051" s="123"/>
      <c r="S1051" s="123"/>
      <c r="T1051" s="64"/>
      <c r="U1051" s="64"/>
      <c r="V1051" s="64"/>
      <c r="W1051" s="64"/>
      <c r="X1051" s="64"/>
      <c r="Y1051" s="64"/>
      <c r="Z1051" s="64"/>
      <c r="AA1051" s="64"/>
      <c r="AB1051" s="64"/>
      <c r="AC1051" s="64"/>
    </row>
    <row r="1052" spans="1:29" s="62" customFormat="1" x14ac:dyDescent="0.25">
      <c r="A1052" s="123"/>
      <c r="B1052" s="123"/>
      <c r="C1052" s="123"/>
      <c r="D1052" s="123"/>
      <c r="E1052" s="123"/>
      <c r="F1052" s="123"/>
      <c r="G1052" s="123"/>
      <c r="H1052" s="123"/>
      <c r="I1052" s="123"/>
      <c r="J1052" s="123"/>
      <c r="K1052" s="123"/>
      <c r="L1052" s="123"/>
      <c r="M1052" s="123"/>
      <c r="N1052" s="123"/>
      <c r="O1052" s="123"/>
      <c r="P1052" s="123"/>
      <c r="Q1052" s="123"/>
      <c r="R1052" s="123"/>
      <c r="S1052" s="123"/>
      <c r="T1052" s="64"/>
      <c r="U1052" s="64"/>
      <c r="V1052" s="64"/>
      <c r="W1052" s="64"/>
      <c r="X1052" s="64"/>
      <c r="Y1052" s="64"/>
      <c r="Z1052" s="64"/>
      <c r="AA1052" s="64"/>
      <c r="AB1052" s="64"/>
      <c r="AC1052" s="64"/>
    </row>
    <row r="1053" spans="1:29" s="62" customFormat="1" x14ac:dyDescent="0.25">
      <c r="A1053" s="123"/>
      <c r="B1053" s="123"/>
      <c r="C1053" s="123"/>
      <c r="D1053" s="123"/>
      <c r="E1053" s="123"/>
      <c r="F1053" s="123"/>
      <c r="G1053" s="123"/>
      <c r="H1053" s="123"/>
      <c r="I1053" s="123"/>
      <c r="J1053" s="123"/>
      <c r="K1053" s="123"/>
      <c r="L1053" s="123"/>
      <c r="M1053" s="123"/>
      <c r="N1053" s="123"/>
      <c r="O1053" s="123"/>
      <c r="P1053" s="123"/>
      <c r="Q1053" s="123"/>
      <c r="R1053" s="123"/>
      <c r="S1053" s="123"/>
      <c r="T1053" s="64"/>
      <c r="U1053" s="64"/>
      <c r="V1053" s="64"/>
      <c r="W1053" s="64"/>
      <c r="X1053" s="64"/>
      <c r="Y1053" s="64"/>
      <c r="Z1053" s="64"/>
      <c r="AA1053" s="64"/>
      <c r="AB1053" s="64"/>
      <c r="AC1053" s="64"/>
    </row>
    <row r="1054" spans="1:29" s="62" customFormat="1" x14ac:dyDescent="0.25">
      <c r="A1054" s="123"/>
      <c r="B1054" s="123"/>
      <c r="C1054" s="123"/>
      <c r="D1054" s="123"/>
      <c r="E1054" s="123"/>
      <c r="F1054" s="123"/>
      <c r="G1054" s="123"/>
      <c r="H1054" s="123"/>
      <c r="I1054" s="123"/>
      <c r="J1054" s="123"/>
      <c r="K1054" s="123"/>
      <c r="L1054" s="123"/>
      <c r="M1054" s="123"/>
      <c r="N1054" s="123"/>
      <c r="O1054" s="123"/>
      <c r="P1054" s="123"/>
      <c r="Q1054" s="123"/>
      <c r="R1054" s="123"/>
      <c r="S1054" s="123"/>
      <c r="T1054" s="64"/>
      <c r="U1054" s="64"/>
      <c r="V1054" s="64"/>
      <c r="W1054" s="64"/>
      <c r="X1054" s="64"/>
      <c r="Y1054" s="64"/>
      <c r="Z1054" s="64"/>
      <c r="AA1054" s="64"/>
      <c r="AB1054" s="64"/>
      <c r="AC1054" s="64"/>
    </row>
    <row r="1055" spans="1:29" s="62" customFormat="1" x14ac:dyDescent="0.25">
      <c r="A1055" s="123"/>
      <c r="B1055" s="123"/>
      <c r="C1055" s="123"/>
      <c r="D1055" s="123"/>
      <c r="E1055" s="123"/>
      <c r="F1055" s="123"/>
      <c r="G1055" s="123"/>
      <c r="H1055" s="123"/>
      <c r="I1055" s="123"/>
      <c r="J1055" s="123"/>
      <c r="K1055" s="123"/>
      <c r="L1055" s="123"/>
      <c r="M1055" s="123"/>
      <c r="N1055" s="123"/>
      <c r="O1055" s="123"/>
      <c r="P1055" s="123"/>
      <c r="Q1055" s="123"/>
      <c r="R1055" s="123"/>
      <c r="S1055" s="123"/>
      <c r="T1055" s="64"/>
      <c r="U1055" s="64"/>
      <c r="V1055" s="64"/>
      <c r="W1055" s="64"/>
      <c r="X1055" s="64"/>
      <c r="Y1055" s="64"/>
      <c r="Z1055" s="64"/>
      <c r="AA1055" s="64"/>
      <c r="AB1055" s="64"/>
      <c r="AC1055" s="64"/>
    </row>
    <row r="1056" spans="1:29" s="62" customFormat="1" x14ac:dyDescent="0.25">
      <c r="A1056" s="123"/>
      <c r="B1056" s="123"/>
      <c r="C1056" s="123"/>
      <c r="D1056" s="123"/>
      <c r="E1056" s="123"/>
      <c r="F1056" s="123"/>
      <c r="G1056" s="123"/>
      <c r="H1056" s="123"/>
      <c r="I1056" s="123"/>
      <c r="J1056" s="123"/>
      <c r="K1056" s="123"/>
      <c r="L1056" s="123"/>
      <c r="M1056" s="123"/>
      <c r="N1056" s="123"/>
      <c r="O1056" s="123"/>
      <c r="P1056" s="123"/>
      <c r="Q1056" s="123"/>
      <c r="R1056" s="123"/>
      <c r="S1056" s="123"/>
      <c r="T1056" s="64"/>
      <c r="U1056" s="64"/>
      <c r="V1056" s="64"/>
      <c r="W1056" s="64"/>
      <c r="X1056" s="64"/>
      <c r="Y1056" s="64"/>
      <c r="Z1056" s="64"/>
      <c r="AA1056" s="64"/>
      <c r="AB1056" s="64"/>
      <c r="AC1056" s="64"/>
    </row>
    <row r="1057" spans="1:29" s="62" customFormat="1" x14ac:dyDescent="0.25">
      <c r="A1057" s="123"/>
      <c r="B1057" s="123"/>
      <c r="C1057" s="123"/>
      <c r="D1057" s="123"/>
      <c r="E1057" s="123"/>
      <c r="F1057" s="123"/>
      <c r="G1057" s="123"/>
      <c r="H1057" s="123"/>
      <c r="I1057" s="123"/>
      <c r="J1057" s="123"/>
      <c r="K1057" s="123"/>
      <c r="L1057" s="123"/>
      <c r="M1057" s="123"/>
      <c r="N1057" s="123"/>
      <c r="O1057" s="123"/>
      <c r="P1057" s="123"/>
      <c r="Q1057" s="123"/>
      <c r="R1057" s="123"/>
      <c r="S1057" s="123"/>
      <c r="T1057" s="64"/>
      <c r="U1057" s="64"/>
      <c r="V1057" s="64"/>
      <c r="W1057" s="64"/>
      <c r="X1057" s="64"/>
      <c r="Y1057" s="64"/>
      <c r="Z1057" s="64"/>
      <c r="AA1057" s="64"/>
      <c r="AB1057" s="64"/>
      <c r="AC1057" s="64"/>
    </row>
    <row r="1058" spans="1:29" s="62" customFormat="1" x14ac:dyDescent="0.25">
      <c r="A1058" s="123"/>
      <c r="B1058" s="123"/>
      <c r="C1058" s="123"/>
      <c r="D1058" s="123"/>
      <c r="E1058" s="123"/>
      <c r="F1058" s="123"/>
      <c r="G1058" s="123"/>
      <c r="H1058" s="123"/>
      <c r="I1058" s="123"/>
      <c r="J1058" s="123"/>
      <c r="K1058" s="123"/>
      <c r="L1058" s="123"/>
      <c r="M1058" s="123"/>
      <c r="N1058" s="123"/>
      <c r="O1058" s="123"/>
      <c r="P1058" s="123"/>
      <c r="Q1058" s="123"/>
      <c r="R1058" s="123"/>
      <c r="S1058" s="123"/>
      <c r="T1058" s="64"/>
      <c r="U1058" s="64"/>
      <c r="V1058" s="64"/>
      <c r="W1058" s="64"/>
      <c r="X1058" s="64"/>
      <c r="Y1058" s="64"/>
      <c r="Z1058" s="64"/>
      <c r="AA1058" s="64"/>
      <c r="AB1058" s="64"/>
      <c r="AC1058" s="64"/>
    </row>
    <row r="1059" spans="1:29" s="62" customFormat="1" x14ac:dyDescent="0.25">
      <c r="A1059" s="123"/>
      <c r="B1059" s="123"/>
      <c r="C1059" s="123"/>
      <c r="D1059" s="123"/>
      <c r="E1059" s="123"/>
      <c r="F1059" s="123"/>
      <c r="G1059" s="123"/>
      <c r="H1059" s="123"/>
      <c r="I1059" s="123"/>
      <c r="J1059" s="123"/>
      <c r="K1059" s="123"/>
      <c r="L1059" s="123"/>
      <c r="M1059" s="123"/>
      <c r="N1059" s="123"/>
      <c r="O1059" s="123"/>
      <c r="P1059" s="123"/>
      <c r="Q1059" s="123"/>
      <c r="R1059" s="123"/>
      <c r="S1059" s="123"/>
      <c r="T1059" s="64"/>
      <c r="U1059" s="64"/>
      <c r="V1059" s="64"/>
      <c r="W1059" s="64"/>
      <c r="X1059" s="64"/>
      <c r="Y1059" s="64"/>
      <c r="Z1059" s="64"/>
      <c r="AA1059" s="64"/>
      <c r="AB1059" s="64"/>
      <c r="AC1059" s="64"/>
    </row>
    <row r="1060" spans="1:29" s="62" customFormat="1" x14ac:dyDescent="0.25">
      <c r="A1060" s="123"/>
      <c r="B1060" s="123"/>
      <c r="C1060" s="123"/>
      <c r="D1060" s="123"/>
      <c r="E1060" s="123"/>
      <c r="F1060" s="123"/>
      <c r="G1060" s="123"/>
      <c r="H1060" s="123"/>
      <c r="I1060" s="123"/>
      <c r="J1060" s="123"/>
      <c r="K1060" s="123"/>
      <c r="L1060" s="123"/>
      <c r="M1060" s="123"/>
      <c r="N1060" s="123"/>
      <c r="O1060" s="123"/>
      <c r="P1060" s="123"/>
      <c r="Q1060" s="123"/>
      <c r="R1060" s="123"/>
      <c r="S1060" s="123"/>
      <c r="T1060" s="64"/>
      <c r="U1060" s="64"/>
      <c r="V1060" s="64"/>
      <c r="W1060" s="64"/>
      <c r="X1060" s="64"/>
      <c r="Y1060" s="64"/>
      <c r="Z1060" s="64"/>
      <c r="AA1060" s="64"/>
      <c r="AB1060" s="64"/>
      <c r="AC1060" s="64"/>
    </row>
    <row r="1061" spans="1:29" s="62" customFormat="1" x14ac:dyDescent="0.25">
      <c r="A1061" s="123"/>
      <c r="B1061" s="123"/>
      <c r="C1061" s="123"/>
      <c r="D1061" s="123"/>
      <c r="E1061" s="123"/>
      <c r="F1061" s="123"/>
      <c r="G1061" s="123"/>
      <c r="H1061" s="123"/>
      <c r="I1061" s="123"/>
      <c r="J1061" s="123"/>
      <c r="K1061" s="123"/>
      <c r="L1061" s="123"/>
      <c r="M1061" s="123"/>
      <c r="N1061" s="123"/>
      <c r="O1061" s="123"/>
      <c r="P1061" s="123"/>
      <c r="Q1061" s="123"/>
      <c r="R1061" s="123"/>
      <c r="S1061" s="123"/>
      <c r="T1061" s="64"/>
      <c r="U1061" s="64"/>
      <c r="V1061" s="64"/>
      <c r="W1061" s="64"/>
      <c r="X1061" s="64"/>
      <c r="Y1061" s="64"/>
      <c r="Z1061" s="64"/>
      <c r="AA1061" s="64"/>
      <c r="AB1061" s="64"/>
      <c r="AC1061" s="64"/>
    </row>
    <row r="1062" spans="1:29" s="62" customFormat="1" x14ac:dyDescent="0.25">
      <c r="A1062" s="123"/>
      <c r="B1062" s="123"/>
      <c r="C1062" s="123"/>
      <c r="D1062" s="123"/>
      <c r="E1062" s="123"/>
      <c r="F1062" s="123"/>
      <c r="G1062" s="123"/>
      <c r="H1062" s="123"/>
      <c r="I1062" s="123"/>
      <c r="J1062" s="123"/>
      <c r="K1062" s="123"/>
      <c r="L1062" s="123"/>
      <c r="M1062" s="123"/>
      <c r="N1062" s="123"/>
      <c r="O1062" s="123"/>
      <c r="P1062" s="123"/>
      <c r="Q1062" s="123"/>
      <c r="R1062" s="123"/>
      <c r="S1062" s="123"/>
      <c r="T1062" s="64"/>
      <c r="U1062" s="64"/>
      <c r="V1062" s="64"/>
      <c r="W1062" s="64"/>
      <c r="X1062" s="64"/>
      <c r="Y1062" s="64"/>
      <c r="Z1062" s="64"/>
      <c r="AA1062" s="64"/>
      <c r="AB1062" s="64"/>
      <c r="AC1062" s="64"/>
    </row>
    <row r="1063" spans="1:29" s="62" customFormat="1" x14ac:dyDescent="0.25">
      <c r="A1063" s="123"/>
      <c r="B1063" s="123"/>
      <c r="C1063" s="123"/>
      <c r="D1063" s="123"/>
      <c r="E1063" s="123"/>
      <c r="F1063" s="123"/>
      <c r="G1063" s="123"/>
      <c r="H1063" s="123"/>
      <c r="I1063" s="123"/>
      <c r="J1063" s="123"/>
      <c r="K1063" s="123"/>
      <c r="L1063" s="123"/>
      <c r="M1063" s="123"/>
      <c r="N1063" s="123"/>
      <c r="O1063" s="123"/>
      <c r="P1063" s="123"/>
      <c r="Q1063" s="123"/>
      <c r="R1063" s="123"/>
      <c r="S1063" s="123"/>
      <c r="T1063" s="64"/>
      <c r="U1063" s="64"/>
      <c r="V1063" s="64"/>
      <c r="W1063" s="64"/>
      <c r="X1063" s="64"/>
      <c r="Y1063" s="64"/>
      <c r="Z1063" s="64"/>
      <c r="AA1063" s="64"/>
      <c r="AB1063" s="64"/>
      <c r="AC1063" s="64"/>
    </row>
    <row r="1064" spans="1:29" s="62" customFormat="1" x14ac:dyDescent="0.25">
      <c r="A1064" s="123"/>
      <c r="B1064" s="123"/>
      <c r="C1064" s="123"/>
      <c r="D1064" s="123"/>
      <c r="E1064" s="123"/>
      <c r="F1064" s="123"/>
      <c r="G1064" s="123"/>
      <c r="H1064" s="123"/>
      <c r="I1064" s="123"/>
      <c r="J1064" s="123"/>
      <c r="K1064" s="123"/>
      <c r="L1064" s="123"/>
      <c r="M1064" s="123"/>
      <c r="N1064" s="123"/>
      <c r="O1064" s="123"/>
      <c r="P1064" s="123"/>
      <c r="Q1064" s="123"/>
      <c r="R1064" s="123"/>
      <c r="S1064" s="123"/>
      <c r="T1064" s="64"/>
      <c r="U1064" s="64"/>
      <c r="V1064" s="64"/>
      <c r="W1064" s="64"/>
      <c r="X1064" s="64"/>
      <c r="Y1064" s="64"/>
      <c r="Z1064" s="64"/>
      <c r="AA1064" s="64"/>
      <c r="AB1064" s="64"/>
      <c r="AC1064" s="64"/>
    </row>
    <row r="1065" spans="1:29" s="62" customFormat="1" x14ac:dyDescent="0.25">
      <c r="A1065" s="123"/>
      <c r="B1065" s="123"/>
      <c r="C1065" s="123"/>
      <c r="D1065" s="123"/>
      <c r="E1065" s="123"/>
      <c r="F1065" s="123"/>
      <c r="G1065" s="123"/>
      <c r="H1065" s="123"/>
      <c r="I1065" s="123"/>
      <c r="J1065" s="123"/>
      <c r="K1065" s="123"/>
      <c r="L1065" s="123"/>
      <c r="M1065" s="123"/>
      <c r="N1065" s="123"/>
      <c r="O1065" s="123"/>
      <c r="P1065" s="123"/>
      <c r="Q1065" s="123"/>
      <c r="R1065" s="123"/>
      <c r="S1065" s="123"/>
      <c r="T1065" s="64"/>
      <c r="U1065" s="64"/>
      <c r="V1065" s="64"/>
      <c r="W1065" s="64"/>
      <c r="X1065" s="64"/>
      <c r="Y1065" s="64"/>
      <c r="Z1065" s="64"/>
      <c r="AA1065" s="64"/>
      <c r="AB1065" s="64"/>
      <c r="AC1065" s="64"/>
    </row>
    <row r="1066" spans="1:29" s="62" customFormat="1" x14ac:dyDescent="0.25">
      <c r="A1066" s="123"/>
      <c r="B1066" s="123"/>
      <c r="C1066" s="123"/>
      <c r="D1066" s="123"/>
      <c r="E1066" s="123"/>
      <c r="F1066" s="123"/>
      <c r="G1066" s="123"/>
      <c r="H1066" s="123"/>
      <c r="I1066" s="123"/>
      <c r="J1066" s="123"/>
      <c r="K1066" s="123"/>
      <c r="L1066" s="123"/>
      <c r="M1066" s="123"/>
      <c r="N1066" s="123"/>
      <c r="O1066" s="123"/>
      <c r="P1066" s="123"/>
      <c r="Q1066" s="123"/>
      <c r="R1066" s="123"/>
      <c r="S1066" s="123"/>
      <c r="T1066" s="64"/>
      <c r="U1066" s="64"/>
      <c r="V1066" s="64"/>
      <c r="W1066" s="64"/>
      <c r="X1066" s="64"/>
      <c r="Y1066" s="64"/>
      <c r="Z1066" s="64"/>
      <c r="AA1066" s="64"/>
      <c r="AB1066" s="64"/>
      <c r="AC1066" s="64"/>
    </row>
    <row r="1067" spans="1:29" s="62" customFormat="1" x14ac:dyDescent="0.25">
      <c r="A1067" s="123"/>
      <c r="B1067" s="123"/>
      <c r="C1067" s="123"/>
      <c r="D1067" s="123"/>
      <c r="E1067" s="123"/>
      <c r="F1067" s="123"/>
      <c r="G1067" s="123"/>
      <c r="H1067" s="123"/>
      <c r="I1067" s="123"/>
      <c r="J1067" s="123"/>
      <c r="K1067" s="123"/>
      <c r="L1067" s="123"/>
      <c r="M1067" s="123"/>
      <c r="N1067" s="123"/>
      <c r="O1067" s="123"/>
      <c r="P1067" s="123"/>
      <c r="Q1067" s="123"/>
      <c r="R1067" s="123"/>
      <c r="S1067" s="123"/>
      <c r="T1067" s="64"/>
      <c r="U1067" s="64"/>
      <c r="V1067" s="64"/>
      <c r="W1067" s="64"/>
      <c r="X1067" s="64"/>
      <c r="Y1067" s="64"/>
      <c r="Z1067" s="64"/>
      <c r="AA1067" s="64"/>
      <c r="AB1067" s="64"/>
      <c r="AC1067" s="64"/>
    </row>
    <row r="1068" spans="1:29" s="62" customFormat="1" x14ac:dyDescent="0.25">
      <c r="A1068" s="123"/>
      <c r="B1068" s="123"/>
      <c r="C1068" s="123"/>
      <c r="D1068" s="123"/>
      <c r="E1068" s="123"/>
      <c r="F1068" s="123"/>
      <c r="G1068" s="123"/>
      <c r="H1068" s="123"/>
      <c r="I1068" s="123"/>
      <c r="J1068" s="123"/>
      <c r="K1068" s="123"/>
      <c r="L1068" s="123"/>
      <c r="M1068" s="123"/>
      <c r="N1068" s="123"/>
      <c r="O1068" s="123"/>
      <c r="P1068" s="123"/>
      <c r="Q1068" s="123"/>
      <c r="R1068" s="123"/>
      <c r="S1068" s="123"/>
      <c r="T1068" s="64"/>
      <c r="U1068" s="64"/>
      <c r="V1068" s="64"/>
      <c r="W1068" s="64"/>
      <c r="X1068" s="64"/>
      <c r="Y1068" s="64"/>
      <c r="Z1068" s="64"/>
      <c r="AA1068" s="64"/>
      <c r="AB1068" s="64"/>
      <c r="AC1068" s="64"/>
    </row>
    <row r="1069" spans="1:29" s="62" customFormat="1" x14ac:dyDescent="0.25">
      <c r="A1069" s="123"/>
      <c r="B1069" s="123"/>
      <c r="C1069" s="123"/>
      <c r="D1069" s="123"/>
      <c r="E1069" s="123"/>
      <c r="F1069" s="123"/>
      <c r="G1069" s="123"/>
      <c r="H1069" s="123"/>
      <c r="I1069" s="123"/>
      <c r="J1069" s="123"/>
      <c r="K1069" s="123"/>
      <c r="L1069" s="123"/>
      <c r="M1069" s="123"/>
      <c r="N1069" s="123"/>
      <c r="O1069" s="123"/>
      <c r="P1069" s="123"/>
      <c r="Q1069" s="123"/>
      <c r="R1069" s="123"/>
      <c r="S1069" s="123"/>
      <c r="T1069" s="64"/>
      <c r="U1069" s="64"/>
      <c r="V1069" s="64"/>
      <c r="W1069" s="64"/>
      <c r="X1069" s="64"/>
      <c r="Y1069" s="64"/>
      <c r="Z1069" s="64"/>
      <c r="AA1069" s="64"/>
      <c r="AB1069" s="64"/>
      <c r="AC1069" s="64"/>
    </row>
    <row r="1070" spans="1:29" s="62" customFormat="1" x14ac:dyDescent="0.25">
      <c r="A1070" s="123"/>
      <c r="B1070" s="123"/>
      <c r="C1070" s="123"/>
      <c r="D1070" s="123"/>
      <c r="E1070" s="123"/>
      <c r="F1070" s="123"/>
      <c r="G1070" s="123"/>
      <c r="H1070" s="123"/>
      <c r="I1070" s="123"/>
      <c r="J1070" s="123"/>
      <c r="K1070" s="123"/>
      <c r="L1070" s="123"/>
      <c r="M1070" s="123"/>
      <c r="N1070" s="123"/>
      <c r="O1070" s="123"/>
      <c r="P1070" s="123"/>
      <c r="Q1070" s="123"/>
      <c r="R1070" s="123"/>
      <c r="S1070" s="123"/>
      <c r="T1070" s="64"/>
      <c r="U1070" s="64"/>
      <c r="V1070" s="64"/>
      <c r="W1070" s="64"/>
      <c r="X1070" s="64"/>
      <c r="Y1070" s="64"/>
      <c r="Z1070" s="64"/>
      <c r="AA1070" s="64"/>
      <c r="AB1070" s="64"/>
      <c r="AC1070" s="64"/>
    </row>
    <row r="1071" spans="1:29" s="62" customFormat="1" x14ac:dyDescent="0.25">
      <c r="A1071" s="123"/>
      <c r="B1071" s="123"/>
      <c r="C1071" s="123"/>
      <c r="D1071" s="123"/>
      <c r="E1071" s="123"/>
      <c r="F1071" s="123"/>
      <c r="G1071" s="123"/>
      <c r="H1071" s="123"/>
      <c r="I1071" s="123"/>
      <c r="J1071" s="123"/>
      <c r="K1071" s="123"/>
      <c r="L1071" s="123"/>
      <c r="M1071" s="123"/>
      <c r="N1071" s="123"/>
      <c r="O1071" s="123"/>
      <c r="P1071" s="123"/>
      <c r="Q1071" s="123"/>
      <c r="R1071" s="123"/>
      <c r="S1071" s="123"/>
      <c r="T1071" s="64"/>
      <c r="U1071" s="64"/>
      <c r="V1071" s="64"/>
      <c r="W1071" s="64"/>
      <c r="X1071" s="64"/>
      <c r="Y1071" s="64"/>
      <c r="Z1071" s="64"/>
      <c r="AA1071" s="64"/>
      <c r="AB1071" s="64"/>
      <c r="AC1071" s="64"/>
    </row>
    <row r="1072" spans="1:29" s="62" customFormat="1" x14ac:dyDescent="0.25">
      <c r="A1072" s="123"/>
      <c r="B1072" s="123"/>
      <c r="C1072" s="123"/>
      <c r="D1072" s="123"/>
      <c r="E1072" s="123"/>
      <c r="F1072" s="123"/>
      <c r="G1072" s="123"/>
      <c r="H1072" s="123"/>
      <c r="I1072" s="123"/>
      <c r="J1072" s="123"/>
      <c r="K1072" s="123"/>
      <c r="L1072" s="123"/>
      <c r="M1072" s="123"/>
      <c r="N1072" s="123"/>
      <c r="O1072" s="123"/>
      <c r="P1072" s="123"/>
      <c r="Q1072" s="123"/>
      <c r="R1072" s="123"/>
      <c r="S1072" s="123"/>
      <c r="T1072" s="64"/>
      <c r="U1072" s="64"/>
      <c r="V1072" s="64"/>
      <c r="W1072" s="64"/>
      <c r="X1072" s="64"/>
      <c r="Y1072" s="64"/>
      <c r="Z1072" s="64"/>
      <c r="AA1072" s="64"/>
      <c r="AB1072" s="64"/>
      <c r="AC1072" s="64"/>
    </row>
    <row r="1073" spans="1:29" s="62" customFormat="1" x14ac:dyDescent="0.25">
      <c r="A1073" s="123"/>
      <c r="B1073" s="123"/>
      <c r="C1073" s="123"/>
      <c r="D1073" s="123"/>
      <c r="E1073" s="123"/>
      <c r="F1073" s="123"/>
      <c r="G1073" s="123"/>
      <c r="H1073" s="123"/>
      <c r="I1073" s="123"/>
      <c r="J1073" s="123"/>
      <c r="K1073" s="123"/>
      <c r="L1073" s="123"/>
      <c r="M1073" s="123"/>
      <c r="N1073" s="123"/>
      <c r="O1073" s="123"/>
      <c r="P1073" s="123"/>
      <c r="Q1073" s="123"/>
      <c r="R1073" s="123"/>
      <c r="S1073" s="123"/>
      <c r="T1073" s="64"/>
      <c r="U1073" s="64"/>
      <c r="V1073" s="64"/>
      <c r="W1073" s="64"/>
      <c r="X1073" s="64"/>
      <c r="Y1073" s="64"/>
      <c r="Z1073" s="64"/>
      <c r="AA1073" s="64"/>
      <c r="AB1073" s="64"/>
      <c r="AC1073" s="64"/>
    </row>
    <row r="1074" spans="1:29" s="62" customFormat="1" x14ac:dyDescent="0.25">
      <c r="A1074" s="123"/>
      <c r="B1074" s="123"/>
      <c r="C1074" s="123"/>
      <c r="D1074" s="123"/>
      <c r="E1074" s="123"/>
      <c r="F1074" s="123"/>
      <c r="G1074" s="123"/>
      <c r="H1074" s="123"/>
      <c r="I1074" s="123"/>
      <c r="J1074" s="123"/>
      <c r="K1074" s="123"/>
      <c r="L1074" s="123"/>
      <c r="M1074" s="123"/>
      <c r="N1074" s="123"/>
      <c r="O1074" s="123"/>
      <c r="P1074" s="123"/>
      <c r="Q1074" s="123"/>
      <c r="R1074" s="123"/>
      <c r="S1074" s="123"/>
      <c r="T1074" s="64"/>
      <c r="U1074" s="64"/>
      <c r="V1074" s="64"/>
      <c r="W1074" s="64"/>
      <c r="X1074" s="64"/>
      <c r="Y1074" s="64"/>
      <c r="Z1074" s="64"/>
      <c r="AA1074" s="64"/>
      <c r="AB1074" s="64"/>
      <c r="AC1074" s="64"/>
    </row>
    <row r="1075" spans="1:29" s="62" customFormat="1" x14ac:dyDescent="0.25">
      <c r="A1075" s="123"/>
      <c r="B1075" s="123"/>
      <c r="C1075" s="123"/>
      <c r="D1075" s="123"/>
      <c r="E1075" s="123"/>
      <c r="F1075" s="123"/>
      <c r="G1075" s="123"/>
      <c r="H1075" s="123"/>
      <c r="I1075" s="123"/>
      <c r="J1075" s="123"/>
      <c r="K1075" s="123"/>
      <c r="L1075" s="123"/>
      <c r="M1075" s="123"/>
      <c r="N1075" s="123"/>
      <c r="O1075" s="123"/>
      <c r="P1075" s="123"/>
      <c r="Q1075" s="123"/>
      <c r="R1075" s="123"/>
      <c r="S1075" s="123"/>
      <c r="T1075" s="64"/>
      <c r="U1075" s="64"/>
      <c r="V1075" s="64"/>
      <c r="W1075" s="64"/>
      <c r="X1075" s="64"/>
      <c r="Y1075" s="64"/>
      <c r="Z1075" s="64"/>
      <c r="AA1075" s="64"/>
      <c r="AB1075" s="64"/>
      <c r="AC1075" s="64"/>
    </row>
    <row r="1076" spans="1:29" s="62" customFormat="1" x14ac:dyDescent="0.25">
      <c r="A1076" s="123"/>
      <c r="B1076" s="123"/>
      <c r="C1076" s="123"/>
      <c r="D1076" s="123"/>
      <c r="E1076" s="123"/>
      <c r="F1076" s="123"/>
      <c r="G1076" s="123"/>
      <c r="H1076" s="123"/>
      <c r="I1076" s="123"/>
      <c r="J1076" s="123"/>
      <c r="K1076" s="123"/>
      <c r="L1076" s="123"/>
      <c r="M1076" s="123"/>
      <c r="N1076" s="123"/>
      <c r="O1076" s="123"/>
      <c r="P1076" s="123"/>
      <c r="Q1076" s="123"/>
      <c r="R1076" s="123"/>
      <c r="S1076" s="123"/>
      <c r="T1076" s="64"/>
      <c r="U1076" s="64"/>
      <c r="V1076" s="64"/>
      <c r="W1076" s="64"/>
      <c r="X1076" s="64"/>
      <c r="Y1076" s="64"/>
      <c r="Z1076" s="64"/>
      <c r="AA1076" s="64"/>
      <c r="AB1076" s="64"/>
      <c r="AC1076" s="64"/>
    </row>
    <row r="1077" spans="1:29" s="62" customFormat="1" x14ac:dyDescent="0.25">
      <c r="A1077" s="123"/>
      <c r="B1077" s="123"/>
      <c r="C1077" s="123"/>
      <c r="D1077" s="123"/>
      <c r="E1077" s="123"/>
      <c r="F1077" s="123"/>
      <c r="G1077" s="123"/>
      <c r="H1077" s="123"/>
      <c r="I1077" s="123"/>
      <c r="J1077" s="123"/>
      <c r="K1077" s="123"/>
      <c r="L1077" s="123"/>
      <c r="M1077" s="123"/>
      <c r="N1077" s="123"/>
      <c r="O1077" s="123"/>
      <c r="P1077" s="123"/>
      <c r="Q1077" s="123"/>
      <c r="R1077" s="123"/>
      <c r="S1077" s="123"/>
      <c r="T1077" s="64"/>
      <c r="U1077" s="64"/>
      <c r="V1077" s="64"/>
      <c r="W1077" s="64"/>
      <c r="X1077" s="64"/>
      <c r="Y1077" s="64"/>
      <c r="Z1077" s="64"/>
      <c r="AA1077" s="64"/>
      <c r="AB1077" s="64"/>
      <c r="AC1077" s="64"/>
    </row>
    <row r="1078" spans="1:29" s="62" customFormat="1" x14ac:dyDescent="0.25">
      <c r="A1078" s="123"/>
      <c r="B1078" s="123"/>
      <c r="C1078" s="123"/>
      <c r="D1078" s="123"/>
      <c r="E1078" s="123"/>
      <c r="F1078" s="123"/>
      <c r="G1078" s="123"/>
      <c r="H1078" s="123"/>
      <c r="I1078" s="123"/>
      <c r="J1078" s="123"/>
      <c r="K1078" s="123"/>
      <c r="L1078" s="123"/>
      <c r="M1078" s="123"/>
      <c r="N1078" s="123"/>
      <c r="O1078" s="123"/>
      <c r="P1078" s="123"/>
      <c r="Q1078" s="123"/>
      <c r="R1078" s="123"/>
      <c r="S1078" s="123"/>
      <c r="T1078" s="64"/>
      <c r="U1078" s="64"/>
      <c r="V1078" s="64"/>
      <c r="W1078" s="64"/>
      <c r="X1078" s="64"/>
      <c r="Y1078" s="64"/>
      <c r="Z1078" s="64"/>
      <c r="AA1078" s="64"/>
      <c r="AB1078" s="64"/>
      <c r="AC1078" s="64"/>
    </row>
    <row r="1079" spans="1:29" s="62" customFormat="1" x14ac:dyDescent="0.25">
      <c r="A1079" s="123"/>
      <c r="B1079" s="123"/>
      <c r="C1079" s="123"/>
      <c r="D1079" s="123"/>
      <c r="E1079" s="123"/>
      <c r="F1079" s="123"/>
      <c r="G1079" s="123"/>
      <c r="H1079" s="123"/>
      <c r="I1079" s="123"/>
      <c r="J1079" s="123"/>
      <c r="K1079" s="123"/>
      <c r="L1079" s="123"/>
      <c r="M1079" s="123"/>
      <c r="N1079" s="123"/>
      <c r="O1079" s="123"/>
      <c r="P1079" s="123"/>
      <c r="Q1079" s="123"/>
      <c r="R1079" s="123"/>
      <c r="S1079" s="123"/>
      <c r="T1079" s="64"/>
      <c r="U1079" s="64"/>
      <c r="V1079" s="64"/>
      <c r="W1079" s="64"/>
      <c r="X1079" s="64"/>
      <c r="Y1079" s="64"/>
      <c r="Z1079" s="64"/>
      <c r="AA1079" s="64"/>
      <c r="AB1079" s="64"/>
      <c r="AC1079" s="64"/>
    </row>
    <row r="1080" spans="1:29" s="62" customFormat="1" x14ac:dyDescent="0.25">
      <c r="A1080" s="123"/>
      <c r="B1080" s="123"/>
      <c r="C1080" s="123"/>
      <c r="D1080" s="123"/>
      <c r="E1080" s="123"/>
      <c r="F1080" s="123"/>
      <c r="G1080" s="123"/>
      <c r="H1080" s="123"/>
      <c r="I1080" s="123"/>
      <c r="J1080" s="123"/>
      <c r="K1080" s="123"/>
      <c r="L1080" s="123"/>
      <c r="M1080" s="123"/>
      <c r="N1080" s="123"/>
      <c r="O1080" s="123"/>
      <c r="P1080" s="123"/>
      <c r="Q1080" s="123"/>
      <c r="R1080" s="123"/>
      <c r="S1080" s="123"/>
      <c r="T1080" s="64"/>
      <c r="U1080" s="64"/>
      <c r="V1080" s="64"/>
      <c r="W1080" s="64"/>
      <c r="X1080" s="64"/>
      <c r="Y1080" s="64"/>
      <c r="Z1080" s="64"/>
      <c r="AA1080" s="64"/>
      <c r="AB1080" s="64"/>
      <c r="AC1080" s="64"/>
    </row>
    <row r="1081" spans="1:29" s="62" customFormat="1" x14ac:dyDescent="0.25">
      <c r="A1081" s="123"/>
      <c r="B1081" s="123"/>
      <c r="C1081" s="123"/>
      <c r="D1081" s="123"/>
      <c r="E1081" s="123"/>
      <c r="F1081" s="123"/>
      <c r="G1081" s="123"/>
      <c r="H1081" s="123"/>
      <c r="I1081" s="123"/>
      <c r="J1081" s="123"/>
      <c r="K1081" s="123"/>
      <c r="L1081" s="123"/>
      <c r="M1081" s="123"/>
      <c r="N1081" s="123"/>
      <c r="O1081" s="123"/>
      <c r="P1081" s="123"/>
      <c r="Q1081" s="123"/>
      <c r="R1081" s="123"/>
      <c r="S1081" s="123"/>
      <c r="T1081" s="64"/>
      <c r="U1081" s="64"/>
      <c r="V1081" s="64"/>
      <c r="W1081" s="64"/>
      <c r="X1081" s="64"/>
      <c r="Y1081" s="64"/>
      <c r="Z1081" s="64"/>
      <c r="AA1081" s="64"/>
      <c r="AB1081" s="64"/>
      <c r="AC1081" s="64"/>
    </row>
    <row r="1082" spans="1:29" s="62" customFormat="1" x14ac:dyDescent="0.25">
      <c r="A1082" s="123"/>
      <c r="B1082" s="123"/>
      <c r="C1082" s="123"/>
      <c r="D1082" s="123"/>
      <c r="E1082" s="123"/>
      <c r="F1082" s="123"/>
      <c r="G1082" s="123"/>
      <c r="H1082" s="123"/>
      <c r="I1082" s="123"/>
      <c r="J1082" s="123"/>
      <c r="K1082" s="123"/>
      <c r="L1082" s="123"/>
      <c r="M1082" s="123"/>
      <c r="N1082" s="123"/>
      <c r="O1082" s="123"/>
      <c r="P1082" s="123"/>
      <c r="Q1082" s="123"/>
      <c r="R1082" s="123"/>
      <c r="S1082" s="123"/>
      <c r="T1082" s="64"/>
      <c r="U1082" s="64"/>
      <c r="V1082" s="64"/>
      <c r="W1082" s="64"/>
      <c r="X1082" s="64"/>
      <c r="Y1082" s="64"/>
      <c r="Z1082" s="64"/>
      <c r="AA1082" s="64"/>
      <c r="AB1082" s="64"/>
      <c r="AC1082" s="64"/>
    </row>
    <row r="1083" spans="1:29" s="62" customFormat="1" x14ac:dyDescent="0.25">
      <c r="A1083" s="123"/>
      <c r="B1083" s="123"/>
      <c r="C1083" s="123"/>
      <c r="D1083" s="123"/>
      <c r="E1083" s="123"/>
      <c r="F1083" s="123"/>
      <c r="G1083" s="123"/>
      <c r="H1083" s="123"/>
      <c r="I1083" s="123"/>
      <c r="J1083" s="123"/>
      <c r="K1083" s="123"/>
      <c r="L1083" s="123"/>
      <c r="M1083" s="123"/>
      <c r="N1083" s="123"/>
      <c r="O1083" s="123"/>
      <c r="P1083" s="123"/>
      <c r="Q1083" s="123"/>
      <c r="R1083" s="123"/>
      <c r="S1083" s="123"/>
      <c r="T1083" s="64"/>
      <c r="U1083" s="64"/>
      <c r="V1083" s="64"/>
      <c r="W1083" s="64"/>
      <c r="X1083" s="64"/>
      <c r="Y1083" s="64"/>
      <c r="Z1083" s="64"/>
      <c r="AA1083" s="64"/>
      <c r="AB1083" s="64"/>
      <c r="AC1083" s="64"/>
    </row>
    <row r="1084" spans="1:29" s="62" customFormat="1" x14ac:dyDescent="0.25">
      <c r="A1084" s="123"/>
      <c r="B1084" s="123"/>
      <c r="C1084" s="123"/>
      <c r="D1084" s="123"/>
      <c r="E1084" s="123"/>
      <c r="F1084" s="123"/>
      <c r="G1084" s="123"/>
      <c r="H1084" s="123"/>
      <c r="I1084" s="123"/>
      <c r="J1084" s="123"/>
      <c r="K1084" s="123"/>
      <c r="L1084" s="123"/>
      <c r="M1084" s="123"/>
      <c r="N1084" s="123"/>
      <c r="O1084" s="123"/>
      <c r="P1084" s="123"/>
      <c r="Q1084" s="123"/>
      <c r="R1084" s="123"/>
      <c r="S1084" s="123"/>
      <c r="T1084" s="64"/>
      <c r="U1084" s="64"/>
      <c r="V1084" s="64"/>
      <c r="W1084" s="64"/>
      <c r="X1084" s="64"/>
      <c r="Y1084" s="64"/>
      <c r="Z1084" s="64"/>
      <c r="AA1084" s="64"/>
      <c r="AB1084" s="64"/>
      <c r="AC1084" s="64"/>
    </row>
    <row r="1085" spans="1:29" s="62" customFormat="1" x14ac:dyDescent="0.25">
      <c r="A1085" s="123"/>
      <c r="B1085" s="123"/>
      <c r="C1085" s="123"/>
      <c r="D1085" s="123"/>
      <c r="E1085" s="123"/>
      <c r="F1085" s="123"/>
      <c r="G1085" s="123"/>
      <c r="H1085" s="123"/>
      <c r="I1085" s="123"/>
      <c r="J1085" s="123"/>
      <c r="K1085" s="123"/>
      <c r="L1085" s="123"/>
      <c r="M1085" s="123"/>
      <c r="N1085" s="123"/>
      <c r="O1085" s="123"/>
      <c r="P1085" s="123"/>
      <c r="Q1085" s="123"/>
      <c r="R1085" s="123"/>
      <c r="S1085" s="123"/>
      <c r="T1085" s="64"/>
      <c r="U1085" s="64"/>
      <c r="V1085" s="64"/>
      <c r="W1085" s="64"/>
      <c r="X1085" s="64"/>
      <c r="Y1085" s="64"/>
      <c r="Z1085" s="64"/>
      <c r="AA1085" s="64"/>
      <c r="AB1085" s="64"/>
      <c r="AC1085" s="64"/>
    </row>
    <row r="1086" spans="1:29" s="62" customFormat="1" x14ac:dyDescent="0.25">
      <c r="A1086" s="123"/>
      <c r="B1086" s="123"/>
      <c r="C1086" s="123"/>
      <c r="D1086" s="123"/>
      <c r="E1086" s="123"/>
      <c r="F1086" s="123"/>
      <c r="G1086" s="123"/>
      <c r="H1086" s="123"/>
      <c r="I1086" s="123"/>
      <c r="J1086" s="123"/>
      <c r="K1086" s="123"/>
      <c r="L1086" s="123"/>
      <c r="M1086" s="123"/>
      <c r="N1086" s="123"/>
      <c r="O1086" s="123"/>
      <c r="P1086" s="123"/>
      <c r="Q1086" s="123"/>
      <c r="R1086" s="123"/>
      <c r="S1086" s="123"/>
      <c r="T1086" s="64"/>
      <c r="U1086" s="64"/>
      <c r="V1086" s="64"/>
      <c r="W1086" s="64"/>
      <c r="X1086" s="64"/>
      <c r="Y1086" s="64"/>
      <c r="Z1086" s="64"/>
      <c r="AA1086" s="64"/>
      <c r="AB1086" s="64"/>
      <c r="AC1086" s="64"/>
    </row>
    <row r="1087" spans="1:29" s="62" customFormat="1" x14ac:dyDescent="0.25">
      <c r="A1087" s="123"/>
      <c r="B1087" s="123"/>
      <c r="C1087" s="123"/>
      <c r="D1087" s="123"/>
      <c r="E1087" s="123"/>
      <c r="F1087" s="123"/>
      <c r="G1087" s="123"/>
      <c r="H1087" s="123"/>
      <c r="I1087" s="123"/>
      <c r="J1087" s="123"/>
      <c r="K1087" s="123"/>
      <c r="L1087" s="123"/>
      <c r="M1087" s="123"/>
      <c r="N1087" s="123"/>
      <c r="O1087" s="123"/>
      <c r="P1087" s="123"/>
      <c r="Q1087" s="123"/>
      <c r="R1087" s="123"/>
      <c r="S1087" s="123"/>
      <c r="T1087" s="64"/>
      <c r="U1087" s="64"/>
      <c r="V1087" s="64"/>
      <c r="W1087" s="64"/>
      <c r="X1087" s="64"/>
      <c r="Y1087" s="64"/>
      <c r="Z1087" s="64"/>
      <c r="AA1087" s="64"/>
      <c r="AB1087" s="64"/>
      <c r="AC1087" s="64"/>
    </row>
    <row r="1088" spans="1:29" s="62" customFormat="1" x14ac:dyDescent="0.25">
      <c r="A1088" s="123"/>
      <c r="B1088" s="123"/>
      <c r="C1088" s="123"/>
      <c r="D1088" s="123"/>
      <c r="E1088" s="123"/>
      <c r="F1088" s="123"/>
      <c r="G1088" s="123"/>
      <c r="H1088" s="123"/>
      <c r="I1088" s="123"/>
      <c r="J1088" s="123"/>
      <c r="K1088" s="123"/>
      <c r="L1088" s="123"/>
      <c r="M1088" s="123"/>
      <c r="N1088" s="123"/>
      <c r="O1088" s="123"/>
      <c r="P1088" s="123"/>
      <c r="Q1088" s="123"/>
      <c r="R1088" s="123"/>
      <c r="S1088" s="123"/>
      <c r="T1088" s="64"/>
      <c r="U1088" s="64"/>
      <c r="V1088" s="64"/>
      <c r="W1088" s="64"/>
      <c r="X1088" s="64"/>
      <c r="Y1088" s="64"/>
      <c r="Z1088" s="64"/>
      <c r="AA1088" s="64"/>
      <c r="AB1088" s="64"/>
      <c r="AC1088" s="64"/>
    </row>
    <row r="1089" spans="1:29" s="62" customFormat="1" x14ac:dyDescent="0.25">
      <c r="A1089" s="123"/>
      <c r="B1089" s="123"/>
      <c r="C1089" s="123"/>
      <c r="D1089" s="123"/>
      <c r="E1089" s="123"/>
      <c r="F1089" s="123"/>
      <c r="G1089" s="123"/>
      <c r="H1089" s="123"/>
      <c r="I1089" s="123"/>
      <c r="J1089" s="123"/>
      <c r="K1089" s="123"/>
      <c r="L1089" s="123"/>
      <c r="M1089" s="123"/>
      <c r="N1089" s="123"/>
      <c r="O1089" s="123"/>
      <c r="P1089" s="123"/>
      <c r="Q1089" s="123"/>
      <c r="R1089" s="123"/>
      <c r="S1089" s="123"/>
      <c r="T1089" s="64"/>
      <c r="U1089" s="64"/>
      <c r="V1089" s="64"/>
      <c r="W1089" s="64"/>
      <c r="X1089" s="64"/>
      <c r="Y1089" s="64"/>
      <c r="Z1089" s="64"/>
      <c r="AA1089" s="64"/>
      <c r="AB1089" s="64"/>
      <c r="AC1089" s="64"/>
    </row>
    <row r="1090" spans="1:29" s="62" customFormat="1" x14ac:dyDescent="0.25">
      <c r="A1090" s="123"/>
      <c r="B1090" s="123"/>
      <c r="C1090" s="123"/>
      <c r="D1090" s="123"/>
      <c r="E1090" s="123"/>
      <c r="F1090" s="123"/>
      <c r="G1090" s="123"/>
      <c r="H1090" s="123"/>
      <c r="I1090" s="123"/>
      <c r="J1090" s="123"/>
      <c r="K1090" s="123"/>
      <c r="L1090" s="123"/>
      <c r="M1090" s="123"/>
      <c r="N1090" s="123"/>
      <c r="O1090" s="123"/>
      <c r="P1090" s="123"/>
      <c r="Q1090" s="123"/>
      <c r="R1090" s="123"/>
      <c r="S1090" s="123"/>
      <c r="T1090" s="64"/>
      <c r="U1090" s="64"/>
      <c r="V1090" s="64"/>
      <c r="W1090" s="64"/>
      <c r="X1090" s="64"/>
      <c r="Y1090" s="64"/>
      <c r="Z1090" s="64"/>
      <c r="AA1090" s="64"/>
      <c r="AB1090" s="64"/>
      <c r="AC1090" s="64"/>
    </row>
    <row r="1091" spans="1:29" s="62" customFormat="1" x14ac:dyDescent="0.25">
      <c r="A1091" s="123"/>
      <c r="B1091" s="123"/>
      <c r="C1091" s="123"/>
      <c r="D1091" s="123"/>
      <c r="E1091" s="123"/>
      <c r="F1091" s="123"/>
      <c r="G1091" s="123"/>
      <c r="H1091" s="123"/>
      <c r="I1091" s="123"/>
      <c r="J1091" s="123"/>
      <c r="K1091" s="123"/>
      <c r="L1091" s="123"/>
      <c r="M1091" s="123"/>
      <c r="N1091" s="123"/>
      <c r="O1091" s="123"/>
      <c r="P1091" s="123"/>
      <c r="Q1091" s="123"/>
      <c r="R1091" s="123"/>
      <c r="S1091" s="123"/>
      <c r="T1091" s="64"/>
      <c r="U1091" s="64"/>
      <c r="V1091" s="64"/>
      <c r="W1091" s="64"/>
      <c r="X1091" s="64"/>
      <c r="Y1091" s="64"/>
      <c r="Z1091" s="64"/>
      <c r="AA1091" s="64"/>
      <c r="AB1091" s="64"/>
      <c r="AC1091" s="64"/>
    </row>
    <row r="1092" spans="1:29" s="62" customFormat="1" x14ac:dyDescent="0.25">
      <c r="A1092" s="123"/>
      <c r="B1092" s="123"/>
      <c r="C1092" s="123"/>
      <c r="D1092" s="123"/>
      <c r="E1092" s="123"/>
      <c r="F1092" s="123"/>
      <c r="G1092" s="123"/>
      <c r="H1092" s="123"/>
      <c r="I1092" s="123"/>
      <c r="J1092" s="123"/>
      <c r="K1092" s="123"/>
      <c r="L1092" s="123"/>
      <c r="M1092" s="123"/>
      <c r="N1092" s="123"/>
      <c r="O1092" s="123"/>
      <c r="P1092" s="123"/>
      <c r="Q1092" s="123"/>
      <c r="R1092" s="123"/>
      <c r="S1092" s="123"/>
      <c r="T1092" s="64"/>
      <c r="U1092" s="64"/>
      <c r="V1092" s="64"/>
      <c r="W1092" s="64"/>
      <c r="X1092" s="64"/>
      <c r="Y1092" s="64"/>
      <c r="Z1092" s="64"/>
      <c r="AA1092" s="64"/>
      <c r="AB1092" s="64"/>
      <c r="AC1092" s="64"/>
    </row>
    <row r="1093" spans="1:29" s="62" customFormat="1" x14ac:dyDescent="0.25">
      <c r="A1093" s="123"/>
      <c r="B1093" s="123"/>
      <c r="C1093" s="123"/>
      <c r="D1093" s="123"/>
      <c r="E1093" s="123"/>
      <c r="F1093" s="123"/>
      <c r="G1093" s="123"/>
      <c r="H1093" s="123"/>
      <c r="I1093" s="123"/>
      <c r="J1093" s="123"/>
      <c r="K1093" s="123"/>
      <c r="L1093" s="123"/>
      <c r="M1093" s="123"/>
      <c r="N1093" s="123"/>
      <c r="O1093" s="123"/>
      <c r="P1093" s="123"/>
      <c r="Q1093" s="123"/>
      <c r="R1093" s="123"/>
      <c r="S1093" s="123"/>
      <c r="T1093" s="64"/>
      <c r="U1093" s="64"/>
      <c r="V1093" s="64"/>
      <c r="W1093" s="64"/>
      <c r="X1093" s="64"/>
      <c r="Y1093" s="64"/>
      <c r="Z1093" s="64"/>
      <c r="AA1093" s="64"/>
      <c r="AB1093" s="64"/>
      <c r="AC1093" s="64"/>
    </row>
    <row r="1094" spans="1:29" s="62" customFormat="1" x14ac:dyDescent="0.25">
      <c r="A1094" s="123"/>
      <c r="B1094" s="123"/>
      <c r="C1094" s="123"/>
      <c r="D1094" s="123"/>
      <c r="E1094" s="123"/>
      <c r="F1094" s="123"/>
      <c r="G1094" s="123"/>
      <c r="H1094" s="123"/>
      <c r="I1094" s="123"/>
      <c r="J1094" s="123"/>
      <c r="K1094" s="123"/>
      <c r="L1094" s="123"/>
      <c r="M1094" s="123"/>
      <c r="N1094" s="123"/>
      <c r="O1094" s="123"/>
      <c r="P1094" s="123"/>
      <c r="Q1094" s="123"/>
      <c r="R1094" s="123"/>
      <c r="S1094" s="123"/>
      <c r="T1094" s="64"/>
      <c r="U1094" s="64"/>
      <c r="V1094" s="64"/>
      <c r="W1094" s="64"/>
      <c r="X1094" s="64"/>
      <c r="Y1094" s="64"/>
      <c r="Z1094" s="64"/>
      <c r="AA1094" s="64"/>
      <c r="AB1094" s="64"/>
      <c r="AC1094" s="64"/>
    </row>
  </sheetData>
  <mergeCells count="36">
    <mergeCell ref="C118:D118"/>
    <mergeCell ref="F119:AB119"/>
    <mergeCell ref="U13:U15"/>
    <mergeCell ref="J14:S15"/>
    <mergeCell ref="T13:T15"/>
    <mergeCell ref="T51:T52"/>
    <mergeCell ref="U51:U52"/>
    <mergeCell ref="T65:T66"/>
    <mergeCell ref="U36:U37"/>
    <mergeCell ref="U89:U91"/>
    <mergeCell ref="U85:U87"/>
    <mergeCell ref="U102:U103"/>
    <mergeCell ref="T105:T107"/>
    <mergeCell ref="T102:T103"/>
    <mergeCell ref="E117:V117"/>
    <mergeCell ref="X117:AB117"/>
    <mergeCell ref="Y5:AA5"/>
    <mergeCell ref="Y1:AC4"/>
    <mergeCell ref="U65:U66"/>
    <mergeCell ref="F14:G15"/>
    <mergeCell ref="H14:I15"/>
    <mergeCell ref="Y6:AC6"/>
    <mergeCell ref="A7:AC7"/>
    <mergeCell ref="A8:AC8"/>
    <mergeCell ref="T57:T59"/>
    <mergeCell ref="T89:T91"/>
    <mergeCell ref="T85:T87"/>
    <mergeCell ref="U105:U107"/>
    <mergeCell ref="T36:T37"/>
    <mergeCell ref="A9:AC9"/>
    <mergeCell ref="C11:T11"/>
    <mergeCell ref="C13:S13"/>
    <mergeCell ref="C14:E15"/>
    <mergeCell ref="C10:T10"/>
    <mergeCell ref="AB13:AC14"/>
    <mergeCell ref="V13:AA14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5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2022-11-08T09:09:43Z</cp:lastPrinted>
  <dcterms:created xsi:type="dcterms:W3CDTF">2011-12-09T07:36:49Z</dcterms:created>
  <dcterms:modified xsi:type="dcterms:W3CDTF">2022-11-24T14:41:02Z</dcterms:modified>
</cp:coreProperties>
</file>